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bookViews>
    <workbookView xWindow="120" yWindow="120" windowWidth="9720" windowHeight="7320" activeTab="3"/>
  </bookViews>
  <sheets>
    <sheet name="Отчет" sheetId="2" r:id="rId1"/>
    <sheet name="Остаток" sheetId="3" r:id="rId2"/>
    <sheet name="Тек.ремонт" sheetId="4" r:id="rId3"/>
    <sheet name="Отчет-квитанция" sheetId="5" r:id="rId4"/>
  </sheets>
  <definedNames/>
  <calcPr calcId="162913"/>
</workbook>
</file>

<file path=xl/sharedStrings.xml><?xml version="1.0" encoding="utf-8"?>
<sst xmlns="http://schemas.openxmlformats.org/spreadsheetml/2006/main" count="234" uniqueCount="166">
  <si>
    <t>Содержание и ТР</t>
  </si>
  <si>
    <t>начислено</t>
  </si>
  <si>
    <t>оплачено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</si>
  <si>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</si>
  <si>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</si>
  <si>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</si>
  <si>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</si>
  <si>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</si>
  <si>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</si>
  <si>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</si>
  <si>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</si>
  <si>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</si>
  <si>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ВСЕГО :</t>
  </si>
  <si>
    <t>ИТОГО :</t>
  </si>
  <si>
    <t>Площадь дома</t>
  </si>
  <si>
    <t>приватиз.</t>
  </si>
  <si>
    <t>в муницип. собств.</t>
  </si>
  <si>
    <t>Наименование услуги</t>
  </si>
  <si>
    <t>Удельный вес в расходах, %</t>
  </si>
  <si>
    <t xml:space="preserve">   - АДС</t>
  </si>
  <si>
    <t xml:space="preserve">   - уборка лестничных клеток</t>
  </si>
  <si>
    <t xml:space="preserve">   - расходы ООО"Факел" на ТО и текущий ремонт (70 %)</t>
  </si>
  <si>
    <t xml:space="preserve">   - расходы ООО "Стройизоляция" на текущий ремонт</t>
  </si>
  <si>
    <t xml:space="preserve">   - расходы ООО "Гагаринское ЖЭУ" на текущий ремонт</t>
  </si>
  <si>
    <t xml:space="preserve">Расходы на оказание услуг </t>
  </si>
  <si>
    <t>8. Содержание лифтового хозяйства</t>
  </si>
  <si>
    <t>Оплачено</t>
  </si>
  <si>
    <t>%</t>
  </si>
  <si>
    <t>Капитальный ремонт</t>
  </si>
  <si>
    <t>1.  Услуги и работы по управлению многоквартирным домом</t>
  </si>
  <si>
    <t xml:space="preserve">   - налоги</t>
  </si>
  <si>
    <t>2. Содержание и техобслуживание</t>
  </si>
  <si>
    <t>3. Текущий ремонт дома</t>
  </si>
  <si>
    <t xml:space="preserve">Начислено </t>
  </si>
  <si>
    <t>Израсходовано</t>
  </si>
  <si>
    <t>Остаток средств</t>
  </si>
  <si>
    <t xml:space="preserve">   - расходы по отделу начисления платежей</t>
  </si>
  <si>
    <t xml:space="preserve">   - содержание учетно-регистрационной службы</t>
  </si>
  <si>
    <t xml:space="preserve">   - обслуживание приборов учета энергоресурсов</t>
  </si>
  <si>
    <t xml:space="preserve">   - техобслуживание внутридомовых газопроводов</t>
  </si>
  <si>
    <t xml:space="preserve">   - расходы на содержание и техническое обслуживание инженерного оборудования и конструктивных элементов дома</t>
  </si>
  <si>
    <t>Анализ использования средств населения</t>
  </si>
  <si>
    <t>многоквартирного дома № 161 по ул. Строителей</t>
  </si>
  <si>
    <t>Отчетный год</t>
  </si>
  <si>
    <t>Выполнено работ</t>
  </si>
  <si>
    <t xml:space="preserve">1.Содержание и тех обслуживание </t>
  </si>
  <si>
    <t xml:space="preserve">Остаток средств на 01.01.2021г. </t>
  </si>
  <si>
    <t xml:space="preserve"> </t>
  </si>
  <si>
    <t>Директор ООО "Стройизоляция"                                  Акимов В.В.</t>
  </si>
  <si>
    <t xml:space="preserve">Акт  </t>
  </si>
  <si>
    <t xml:space="preserve">о выполненных работах по текущему ремонту  общедомового имущества  многоквартирного дома  </t>
  </si>
  <si>
    <t>№  161 по ул. Строителей за 2021 г.</t>
  </si>
  <si>
    <t xml:space="preserve">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</si>
  <si>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</si>
  <si>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</si>
  <si>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</si>
  <si>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</si>
  <si>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</si>
  <si>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</si>
  <si>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</si>
  <si>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Ремонт остекления в 2, 3, 4, 5 подъездах</t>
  </si>
  <si>
    <t>м2</t>
  </si>
  <si>
    <t>Замена шарового крана на стояке ГВС в подвале по кв.61</t>
  </si>
  <si>
    <t>шт</t>
  </si>
  <si>
    <t>Замена сборки Ф25 мм на стояке ГВС по кв.11</t>
  </si>
  <si>
    <t>Замена вв.вентелей кв. 37</t>
  </si>
  <si>
    <t>№02/01-03</t>
  </si>
  <si>
    <t>Сбивание сосулек</t>
  </si>
  <si>
    <t>по смете</t>
  </si>
  <si>
    <t>№02/21-10</t>
  </si>
  <si>
    <t>Замена сгонов на стояке ГВС в шахте кв.31</t>
  </si>
  <si>
    <t>№02/03-08</t>
  </si>
  <si>
    <t>Частичная замена трубы на системе канализации кв.41</t>
  </si>
  <si>
    <t>№02/04-17</t>
  </si>
  <si>
    <t>Замена светильников НББ на светод. И установка фотореле под козырьком, в тамбурах и на 1-х эажах</t>
  </si>
  <si>
    <t>№03/04-07</t>
  </si>
  <si>
    <t>Замена датчика движения на 1-м эт. 4 под.</t>
  </si>
  <si>
    <t>№03/03-10</t>
  </si>
  <si>
    <t>Замена вв.вентелей ХВС ГВС кв. 61</t>
  </si>
  <si>
    <t>№02/03-25</t>
  </si>
  <si>
    <t>Замена участка трубы канализации 3 под., 4 под.в подвале</t>
  </si>
  <si>
    <t>№02/05-03</t>
  </si>
  <si>
    <t>Частичная замена трубы на системе канализации кв.71</t>
  </si>
  <si>
    <t>№02/05-11</t>
  </si>
  <si>
    <t>Замена вв.вентелей кв. 52- 2 шт., кв. 72-2 шт.</t>
  </si>
  <si>
    <t>№02/05-08</t>
  </si>
  <si>
    <t>Демонтаж приборов учета тепловой энергии</t>
  </si>
  <si>
    <t>№03/06-01</t>
  </si>
  <si>
    <t>частичная замена труб стояка канализации в кв.33 (нар.№216)</t>
  </si>
  <si>
    <t>№02/07-14</t>
  </si>
  <si>
    <t>монтаж общедомовых приборов учета тепловой энергии</t>
  </si>
  <si>
    <t>№02/07-11</t>
  </si>
  <si>
    <t>Поверка общедомового прибора учета (июнь)</t>
  </si>
  <si>
    <t>замена сборки ф25мм на стояке в подвале по кв.38-44</t>
  </si>
  <si>
    <t>№02/10-02</t>
  </si>
  <si>
    <t>Всего за год:</t>
  </si>
  <si>
    <t>Содержание придомовой территории и прочие работы</t>
  </si>
  <si>
    <t>Механизированная прочиска от снега  придомовой территории</t>
  </si>
  <si>
    <t>Вывоз мусора</t>
  </si>
  <si>
    <t>04/2021-12</t>
  </si>
  <si>
    <t>Выкашивание придомовой территории</t>
  </si>
  <si>
    <t>ч\ч</t>
  </si>
  <si>
    <t>№01/05-15</t>
  </si>
  <si>
    <t>Завоз песка</t>
  </si>
  <si>
    <t>м3</t>
  </si>
  <si>
    <t>1м3</t>
  </si>
  <si>
    <t>06/21-06п3</t>
  </si>
  <si>
    <t>Спил сухого дерева распиловка упавшего дерева и вывоз</t>
  </si>
  <si>
    <t>акт</t>
  </si>
  <si>
    <t>№06/21-12 раз5</t>
  </si>
  <si>
    <t>окашивание придомовой территории</t>
  </si>
  <si>
    <t>№01/08/-03</t>
  </si>
  <si>
    <t>Тариф 2021 года</t>
  </si>
  <si>
    <t>2021 год</t>
  </si>
  <si>
    <t>за  2021 год</t>
  </si>
  <si>
    <t>Остаток средств на 01.01.2021г.</t>
  </si>
  <si>
    <t xml:space="preserve">Остаток средств на 01.01.2022г. </t>
  </si>
  <si>
    <t>№01/01-05</t>
  </si>
  <si>
    <t>№02/01-08</t>
  </si>
  <si>
    <t>№02/01-09</t>
  </si>
  <si>
    <t>Приказ №85 от 24.09.2021.</t>
  </si>
  <si>
    <t>Демонтаж, ремонт и установка малых форм</t>
  </si>
  <si>
    <t>по акту</t>
  </si>
  <si>
    <t>№10/21-13 раз.1</t>
  </si>
  <si>
    <t>-</t>
  </si>
  <si>
    <t>Замена светодиодного светильника на 3-мэтаже 5-го подю(зая. №916)</t>
  </si>
  <si>
    <t>№03/10-06</t>
  </si>
  <si>
    <t>Замена вв.вентелей кв.47 (2шт.нар.№368)</t>
  </si>
  <si>
    <t>ноябрь</t>
  </si>
  <si>
    <t>№02/11-08</t>
  </si>
  <si>
    <t>№01/21-02 п.36</t>
  </si>
  <si>
    <t>Прочистка снега на проезжей части</t>
  </si>
  <si>
    <t>ч/ч</t>
  </si>
  <si>
    <t>декабрь</t>
  </si>
  <si>
    <t>№12/21-52</t>
  </si>
  <si>
    <t>№12/21-55</t>
  </si>
  <si>
    <t>№12/21-56</t>
  </si>
  <si>
    <t>ОБЪЯВЛЕНИЕ</t>
  </si>
  <si>
    <t>Уважаемые собственники  дома № 161 по ул. Строителей</t>
  </si>
  <si>
    <t xml:space="preserve">1. Начислено собственникам за содержание жилого помещения            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</si>
  <si>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</si>
  <si>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</si>
  <si>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</si>
  <si>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</si>
  <si>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</si>
  <si>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</si>
  <si>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</si>
  <si>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</si>
  <si>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</si>
  <si>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</si>
  <si>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Управляющая организация ООО «Стройизоляция» предоставляет Вам отчет об использовании перечисленных средств в январе-декабре 2021 года за услуги по содержанию и ремонту мест общего имущества Вашего дома:</t>
  </si>
  <si>
    <t xml:space="preserve">4. Остаток средств на текущий ремонт дома  на 01.01.2022г.                                                                                           </t>
  </si>
  <si>
    <t xml:space="preserve">   - расходы на амортиз., аренда, эл., связь, канц., содерж.легк. транспорта, ФОТ, обучение, командировочн. и пр. расходы)</t>
  </si>
  <si>
    <t xml:space="preserve">   - услуги банков</t>
  </si>
  <si>
    <t xml:space="preserve"> - ремонт и благоустройство придомовой территории</t>
  </si>
  <si>
    <t xml:space="preserve">    уборка придомовой территории</t>
  </si>
  <si>
    <t>4. Доходы от аренды</t>
  </si>
  <si>
    <t>Директор                                                                Акимов В.В.</t>
  </si>
  <si>
    <t>Аренда</t>
  </si>
  <si>
    <t>Собственники и наниматели квартир</t>
  </si>
  <si>
    <t>Собственники и арендаторы нежилых помещений</t>
  </si>
  <si>
    <t>2. Текущий ремонт</t>
  </si>
  <si>
    <t xml:space="preserve">3. Доходы от аренды </t>
  </si>
  <si>
    <t xml:space="preserve">по содержанию и ремонту мест общего пользования в многоквартирном доме № 161 ул. Строителей в январе-декабре 2021 года     </t>
  </si>
  <si>
    <t>Исполнитель : Васильев Д.А.</t>
  </si>
  <si>
    <t xml:space="preserve"> Директор ООО "Стройизоляция"                                                          В.В. Акимов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</si>
</sst>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>
    <font>
      <sz val="10"/>
      <name val="Arial"/>
      <family val="2"/>
    </font>
    <font>
      <b/>
      <sz val="12"/>
      <name val="Arial Cyr"/>
      <family val="2"/>
    </font>
    <font>
      <sz val="10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Arial"/>
      <family val="2"/>
    </font>
    <font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color rgb="FFFF0000"/>
      <name val="Arial Cyr"/>
      <family val="2"/>
    </font>
    <font>
      <sz val="16"/>
      <name val="Arial"/>
      <family val="2"/>
    </font>
    <font>
      <sz val="9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164" fontId="4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left" vertical="center"/>
    </xf>
    <xf numFmtId="2" fontId="3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right" vertical="center" wrapText="1"/>
    </xf>
    <xf numFmtId="2" fontId="0" fillId="0" borderId="0" xfId="0" applyNumberFormat="1" applyBorder="1"/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2" fontId="9" fillId="0" borderId="0" xfId="0" applyNumberFormat="1" applyFont="1" applyBorder="1" applyAlignment="1">
      <alignment horizontal="right" vertical="center"/>
    </xf>
    <xf numFmtId="1" fontId="8" fillId="0" borderId="0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/>
    </xf>
    <xf numFmtId="1" fontId="3" fillId="2" borderId="5" xfId="0" applyNumberFormat="1" applyFont="1" applyFill="1" applyBorder="1"/>
    <xf numFmtId="1" fontId="3" fillId="2" borderId="1" xfId="0" applyNumberFormat="1" applyFont="1" applyFill="1" applyBorder="1"/>
    <xf numFmtId="0" fontId="3" fillId="2" borderId="1" xfId="0" applyFont="1" applyFill="1" applyBorder="1"/>
    <xf numFmtId="1" fontId="3" fillId="2" borderId="1" xfId="0" applyNumberFormat="1" applyFont="1" applyFill="1" applyBorder="1" applyAlignment="1">
      <alignment horizontal="right"/>
    </xf>
    <xf numFmtId="1" fontId="3" fillId="2" borderId="6" xfId="0" applyNumberFormat="1" applyFont="1" applyFill="1" applyBorder="1"/>
    <xf numFmtId="1" fontId="13" fillId="2" borderId="7" xfId="0" applyNumberFormat="1" applyFont="1" applyFill="1" applyBorder="1"/>
    <xf numFmtId="1" fontId="3" fillId="2" borderId="4" xfId="0" applyNumberFormat="1" applyFont="1" applyFill="1" applyBorder="1"/>
    <xf numFmtId="164" fontId="3" fillId="2" borderId="1" xfId="0" applyNumberFormat="1" applyFont="1" applyFill="1" applyBorder="1"/>
    <xf numFmtId="1" fontId="13" fillId="2" borderId="8" xfId="0" applyNumberFormat="1" applyFont="1" applyFill="1" applyBorder="1"/>
    <xf numFmtId="0" fontId="1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4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4" fillId="2" borderId="13" xfId="0" applyFont="1" applyFill="1" applyBorder="1" applyAlignment="1">
      <alignment horizontal="center"/>
    </xf>
    <xf numFmtId="0" fontId="0" fillId="2" borderId="14" xfId="0" applyFill="1" applyBorder="1"/>
    <xf numFmtId="0" fontId="4" fillId="2" borderId="13" xfId="0" applyFont="1" applyFill="1" applyBorder="1" applyAlignment="1">
      <alignment horizontal="center" vertical="justify"/>
    </xf>
    <xf numFmtId="0" fontId="4" fillId="2" borderId="15" xfId="0" applyFont="1" applyFill="1" applyBorder="1" applyAlignment="1">
      <alignment horizontal="center"/>
    </xf>
    <xf numFmtId="1" fontId="3" fillId="2" borderId="16" xfId="0" applyNumberFormat="1" applyFont="1" applyFill="1" applyBorder="1"/>
    <xf numFmtId="0" fontId="3" fillId="2" borderId="16" xfId="0" applyFont="1" applyFill="1" applyBorder="1"/>
    <xf numFmtId="0" fontId="0" fillId="2" borderId="17" xfId="0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1" fontId="13" fillId="2" borderId="20" xfId="0" applyNumberFormat="1" applyFont="1" applyFill="1" applyBorder="1"/>
    <xf numFmtId="0" fontId="4" fillId="2" borderId="1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1" fontId="3" fillId="2" borderId="14" xfId="0" applyNumberFormat="1" applyFont="1" applyFill="1" applyBorder="1"/>
    <xf numFmtId="1" fontId="3" fillId="2" borderId="17" xfId="0" applyNumberFormat="1" applyFont="1" applyFill="1" applyBorder="1"/>
    <xf numFmtId="1" fontId="3" fillId="2" borderId="21" xfId="0" applyNumberFormat="1" applyFont="1" applyFill="1" applyBorder="1"/>
    <xf numFmtId="1" fontId="3" fillId="2" borderId="22" xfId="0" applyNumberFormat="1" applyFont="1" applyFill="1" applyBorder="1"/>
    <xf numFmtId="1" fontId="3" fillId="2" borderId="23" xfId="0" applyNumberFormat="1" applyFont="1" applyFill="1" applyBorder="1"/>
    <xf numFmtId="164" fontId="3" fillId="2" borderId="16" xfId="0" applyNumberFormat="1" applyFont="1" applyFill="1" applyBorder="1"/>
    <xf numFmtId="0" fontId="15" fillId="0" borderId="9" xfId="0" applyFont="1" applyBorder="1" applyAlignment="1">
      <alignment vertical="center" wrapText="1"/>
    </xf>
    <xf numFmtId="0" fontId="17" fillId="0" borderId="9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9" fillId="0" borderId="0" xfId="0" applyFont="1" applyAlignment="1">
      <alignment horizontal="center"/>
    </xf>
    <xf numFmtId="0" fontId="8" fillId="0" borderId="0" xfId="0" applyFont="1"/>
    <xf numFmtId="0" fontId="0" fillId="0" borderId="0" xfId="0" applyFont="1"/>
    <xf numFmtId="0" fontId="0" fillId="0" borderId="0" xfId="0" applyFont="1"/>
    <xf numFmtId="0" fontId="11" fillId="0" borderId="0" xfId="0" applyFont="1" applyAlignment="1">
      <alignment horizontal="left" wrapText="1"/>
    </xf>
    <xf numFmtId="0" fontId="19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20" fillId="0" borderId="0" xfId="0" applyFont="1"/>
    <xf numFmtId="0" fontId="19" fillId="0" borderId="0" xfId="0" applyFont="1"/>
    <xf numFmtId="0" fontId="21" fillId="0" borderId="0" xfId="0" applyFont="1"/>
    <xf numFmtId="0" fontId="20" fillId="0" borderId="0" xfId="0" applyFont="1" applyAlignment="1">
      <alignment wrapText="1"/>
    </xf>
    <xf numFmtId="1" fontId="22" fillId="0" borderId="1" xfId="0" applyNumberFormat="1" applyFont="1" applyBorder="1" applyAlignment="1">
      <alignment vertical="center"/>
    </xf>
    <xf numFmtId="1" fontId="9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right" vertical="center" wrapText="1"/>
    </xf>
    <xf numFmtId="1" fontId="9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horizontal="right" vertical="center" wrapText="1"/>
    </xf>
    <xf numFmtId="1" fontId="3" fillId="0" borderId="9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/>
    </xf>
    <xf numFmtId="1" fontId="23" fillId="0" borderId="1" xfId="0" applyNumberFormat="1" applyFont="1" applyBorder="1" applyAlignment="1">
      <alignment vertical="center"/>
    </xf>
    <xf numFmtId="1" fontId="9" fillId="0" borderId="2" xfId="0" applyNumberFormat="1" applyFont="1" applyBorder="1" applyAlignment="1">
      <alignment horizontal="right" vertical="center"/>
    </xf>
    <xf numFmtId="2" fontId="9" fillId="0" borderId="2" xfId="0" applyNumberFormat="1" applyFont="1" applyBorder="1" applyAlignment="1">
      <alignment horizontal="right" vertical="center"/>
    </xf>
    <xf numFmtId="1" fontId="22" fillId="0" borderId="1" xfId="0" applyNumberFormat="1" applyFont="1" applyBorder="1"/>
    <xf numFmtId="2" fontId="6" fillId="0" borderId="1" xfId="0" applyNumberFormat="1" applyFont="1" applyBorder="1"/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" fontId="9" fillId="0" borderId="1" xfId="0" applyNumberFormat="1" applyFont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vertical="center"/>
    </xf>
    <xf numFmtId="1" fontId="3" fillId="0" borderId="1" xfId="0" applyNumberFormat="1" applyFont="1" applyBorder="1" applyAlignment="1">
      <alignment horizontal="right" vertical="center" wrapText="1"/>
    </xf>
    <xf numFmtId="2" fontId="1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24" xfId="0" applyBorder="1"/>
    <xf numFmtId="0" fontId="5" fillId="0" borderId="13" xfId="0" applyFont="1" applyBorder="1"/>
    <xf numFmtId="0" fontId="5" fillId="0" borderId="1" xfId="0" applyFont="1" applyBorder="1"/>
    <xf numFmtId="0" fontId="5" fillId="0" borderId="14" xfId="0" applyFont="1" applyBorder="1"/>
    <xf numFmtId="0" fontId="12" fillId="0" borderId="24" xfId="0" applyFont="1" applyBorder="1" applyAlignment="1">
      <alignment vertical="center" wrapText="1"/>
    </xf>
    <xf numFmtId="2" fontId="5" fillId="0" borderId="13" xfId="0" applyNumberFormat="1" applyFont="1" applyFill="1" applyBorder="1"/>
    <xf numFmtId="2" fontId="5" fillId="0" borderId="1" xfId="0" applyNumberFormat="1" applyFont="1" applyFill="1" applyBorder="1"/>
    <xf numFmtId="2" fontId="5" fillId="0" borderId="14" xfId="0" applyNumberFormat="1" applyFont="1" applyBorder="1" applyAlignment="1">
      <alignment horizontal="center"/>
    </xf>
    <xf numFmtId="2" fontId="5" fillId="0" borderId="13" xfId="0" applyNumberFormat="1" applyFont="1" applyBorder="1"/>
    <xf numFmtId="2" fontId="5" fillId="0" borderId="1" xfId="0" applyNumberFormat="1" applyFont="1" applyBorder="1"/>
    <xf numFmtId="2" fontId="5" fillId="0" borderId="14" xfId="0" applyNumberFormat="1" applyFont="1" applyBorder="1"/>
    <xf numFmtId="0" fontId="5" fillId="0" borderId="25" xfId="0" applyFont="1" applyBorder="1"/>
    <xf numFmtId="0" fontId="12" fillId="0" borderId="15" xfId="0" applyFont="1" applyBorder="1"/>
    <xf numFmtId="0" fontId="12" fillId="0" borderId="16" xfId="0" applyFont="1" applyBorder="1"/>
    <xf numFmtId="0" fontId="12" fillId="0" borderId="17" xfId="0" applyFont="1" applyBorder="1"/>
    <xf numFmtId="0" fontId="6" fillId="0" borderId="26" xfId="0" applyFont="1" applyBorder="1" applyAlignment="1">
      <alignment horizontal="center"/>
    </xf>
    <xf numFmtId="1" fontId="22" fillId="0" borderId="27" xfId="0" applyNumberFormat="1" applyFont="1" applyBorder="1" applyAlignment="1">
      <alignment horizontal="center"/>
    </xf>
    <xf numFmtId="1" fontId="22" fillId="0" borderId="28" xfId="0" applyNumberFormat="1" applyFont="1" applyBorder="1" applyAlignment="1">
      <alignment horizontal="center"/>
    </xf>
    <xf numFmtId="2" fontId="22" fillId="0" borderId="29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9" fillId="2" borderId="27" xfId="0" applyFont="1" applyFill="1" applyBorder="1" applyAlignment="1">
      <alignment horizontal="left"/>
    </xf>
    <xf numFmtId="0" fontId="9" fillId="2" borderId="28" xfId="0" applyFont="1" applyFill="1" applyBorder="1" applyAlignment="1">
      <alignment horizontal="left"/>
    </xf>
    <xf numFmtId="0" fontId="9" fillId="2" borderId="37" xfId="0" applyFont="1" applyFill="1" applyBorder="1" applyAlignment="1">
      <alignment horizontal="left"/>
    </xf>
    <xf numFmtId="0" fontId="22" fillId="0" borderId="0" xfId="0" applyFont="1" applyAlignment="1">
      <alignment horizont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8" fillId="0" borderId="0" xfId="0" applyNumberFormat="1" applyFont="1"/>
    <xf numFmtId="1" fontId="11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zoomScale="60" zoomScaleNormal="60" workbookViewId="0" topLeftCell="A1">
      <pane xSplit="1" ySplit="9" topLeftCell="B16" activePane="bottomRight" state="frozen"/>
      <selection pane="topRight" activeCell="B1" sqref="B1"/>
      <selection pane="bottomLeft" activeCell="A10" sqref="A10"/>
      <selection pane="bottomRight" activeCell="K21" sqref="K21"/>
    </sheetView>
  </sheetViews>
  <sheetFormatPr defaultColWidth="9.140625" defaultRowHeight="12.75"/>
  <cols>
    <col min="1" max="1" width="45.140625" style="0" customWidth="1"/>
    <col min="2" max="2" width="14.421875" style="0" customWidth="1"/>
    <col min="3" max="3" width="15.7109375" style="0" customWidth="1"/>
    <col min="4" max="4" width="14.421875" style="0" customWidth="1"/>
    <col min="5" max="5" width="13.28125" style="0" customWidth="1"/>
    <col min="6" max="6" width="10.00390625" style="0" hidden="1" customWidth="1"/>
    <col min="7" max="7" width="12.421875" style="0" hidden="1" customWidth="1"/>
    <col min="8" max="8" width="9.140625" style="0" hidden="1" customWidth="1"/>
    <col min="257" max="257" width="45.140625" style="0" customWidth="1"/>
    <col min="258" max="258" width="14.421875" style="0" customWidth="1"/>
    <col min="259" max="259" width="15.7109375" style="0" customWidth="1"/>
    <col min="260" max="260" width="13.57421875" style="0" customWidth="1"/>
    <col min="261" max="261" width="13.28125" style="0" customWidth="1"/>
    <col min="262" max="262" width="10.00390625" style="0" customWidth="1"/>
    <col min="263" max="263" width="12.421875" style="0" customWidth="1"/>
    <col min="513" max="513" width="45.140625" style="0" customWidth="1"/>
    <col min="514" max="514" width="14.421875" style="0" customWidth="1"/>
    <col min="515" max="515" width="15.7109375" style="0" customWidth="1"/>
    <col min="516" max="516" width="13.57421875" style="0" customWidth="1"/>
    <col min="517" max="517" width="13.28125" style="0" customWidth="1"/>
    <col min="518" max="518" width="10.00390625" style="0" customWidth="1"/>
    <col min="519" max="519" width="12.421875" style="0" customWidth="1"/>
    <col min="769" max="769" width="45.140625" style="0" customWidth="1"/>
    <col min="770" max="770" width="14.421875" style="0" customWidth="1"/>
    <col min="771" max="771" width="15.7109375" style="0" customWidth="1"/>
    <col min="772" max="772" width="13.57421875" style="0" customWidth="1"/>
    <col min="773" max="773" width="13.28125" style="0" customWidth="1"/>
    <col min="774" max="774" width="10.00390625" style="0" customWidth="1"/>
    <col min="775" max="775" width="12.421875" style="0" customWidth="1"/>
    <col min="1025" max="1025" width="45.140625" style="0" customWidth="1"/>
    <col min="1026" max="1026" width="14.421875" style="0" customWidth="1"/>
    <col min="1027" max="1027" width="15.7109375" style="0" customWidth="1"/>
    <col min="1028" max="1028" width="13.57421875" style="0" customWidth="1"/>
    <col min="1029" max="1029" width="13.28125" style="0" customWidth="1"/>
    <col min="1030" max="1030" width="10.00390625" style="0" customWidth="1"/>
    <col min="1031" max="1031" width="12.421875" style="0" customWidth="1"/>
    <col min="1281" max="1281" width="45.140625" style="0" customWidth="1"/>
    <col min="1282" max="1282" width="14.421875" style="0" customWidth="1"/>
    <col min="1283" max="1283" width="15.7109375" style="0" customWidth="1"/>
    <col min="1284" max="1284" width="13.57421875" style="0" customWidth="1"/>
    <col min="1285" max="1285" width="13.28125" style="0" customWidth="1"/>
    <col min="1286" max="1286" width="10.00390625" style="0" customWidth="1"/>
    <col min="1287" max="1287" width="12.421875" style="0" customWidth="1"/>
    <col min="1537" max="1537" width="45.140625" style="0" customWidth="1"/>
    <col min="1538" max="1538" width="14.421875" style="0" customWidth="1"/>
    <col min="1539" max="1539" width="15.7109375" style="0" customWidth="1"/>
    <col min="1540" max="1540" width="13.57421875" style="0" customWidth="1"/>
    <col min="1541" max="1541" width="13.28125" style="0" customWidth="1"/>
    <col min="1542" max="1542" width="10.00390625" style="0" customWidth="1"/>
    <col min="1543" max="1543" width="12.421875" style="0" customWidth="1"/>
    <col min="1793" max="1793" width="45.140625" style="0" customWidth="1"/>
    <col min="1794" max="1794" width="14.421875" style="0" customWidth="1"/>
    <col min="1795" max="1795" width="15.7109375" style="0" customWidth="1"/>
    <col min="1796" max="1796" width="13.57421875" style="0" customWidth="1"/>
    <col min="1797" max="1797" width="13.28125" style="0" customWidth="1"/>
    <col min="1798" max="1798" width="10.00390625" style="0" customWidth="1"/>
    <col min="1799" max="1799" width="12.421875" style="0" customWidth="1"/>
    <col min="2049" max="2049" width="45.140625" style="0" customWidth="1"/>
    <col min="2050" max="2050" width="14.421875" style="0" customWidth="1"/>
    <col min="2051" max="2051" width="15.7109375" style="0" customWidth="1"/>
    <col min="2052" max="2052" width="13.57421875" style="0" customWidth="1"/>
    <col min="2053" max="2053" width="13.28125" style="0" customWidth="1"/>
    <col min="2054" max="2054" width="10.00390625" style="0" customWidth="1"/>
    <col min="2055" max="2055" width="12.421875" style="0" customWidth="1"/>
    <col min="2305" max="2305" width="45.140625" style="0" customWidth="1"/>
    <col min="2306" max="2306" width="14.421875" style="0" customWidth="1"/>
    <col min="2307" max="2307" width="15.7109375" style="0" customWidth="1"/>
    <col min="2308" max="2308" width="13.57421875" style="0" customWidth="1"/>
    <col min="2309" max="2309" width="13.28125" style="0" customWidth="1"/>
    <col min="2310" max="2310" width="10.00390625" style="0" customWidth="1"/>
    <col min="2311" max="2311" width="12.421875" style="0" customWidth="1"/>
    <col min="2561" max="2561" width="45.140625" style="0" customWidth="1"/>
    <col min="2562" max="2562" width="14.421875" style="0" customWidth="1"/>
    <col min="2563" max="2563" width="15.7109375" style="0" customWidth="1"/>
    <col min="2564" max="2564" width="13.57421875" style="0" customWidth="1"/>
    <col min="2565" max="2565" width="13.28125" style="0" customWidth="1"/>
    <col min="2566" max="2566" width="10.00390625" style="0" customWidth="1"/>
    <col min="2567" max="2567" width="12.421875" style="0" customWidth="1"/>
    <col min="2817" max="2817" width="45.140625" style="0" customWidth="1"/>
    <col min="2818" max="2818" width="14.421875" style="0" customWidth="1"/>
    <col min="2819" max="2819" width="15.7109375" style="0" customWidth="1"/>
    <col min="2820" max="2820" width="13.57421875" style="0" customWidth="1"/>
    <col min="2821" max="2821" width="13.28125" style="0" customWidth="1"/>
    <col min="2822" max="2822" width="10.00390625" style="0" customWidth="1"/>
    <col min="2823" max="2823" width="12.421875" style="0" customWidth="1"/>
    <col min="3073" max="3073" width="45.140625" style="0" customWidth="1"/>
    <col min="3074" max="3074" width="14.421875" style="0" customWidth="1"/>
    <col min="3075" max="3075" width="15.7109375" style="0" customWidth="1"/>
    <col min="3076" max="3076" width="13.57421875" style="0" customWidth="1"/>
    <col min="3077" max="3077" width="13.28125" style="0" customWidth="1"/>
    <col min="3078" max="3078" width="10.00390625" style="0" customWidth="1"/>
    <col min="3079" max="3079" width="12.421875" style="0" customWidth="1"/>
    <col min="3329" max="3329" width="45.140625" style="0" customWidth="1"/>
    <col min="3330" max="3330" width="14.421875" style="0" customWidth="1"/>
    <col min="3331" max="3331" width="15.7109375" style="0" customWidth="1"/>
    <col min="3332" max="3332" width="13.57421875" style="0" customWidth="1"/>
    <col min="3333" max="3333" width="13.28125" style="0" customWidth="1"/>
    <col min="3334" max="3334" width="10.00390625" style="0" customWidth="1"/>
    <col min="3335" max="3335" width="12.421875" style="0" customWidth="1"/>
    <col min="3585" max="3585" width="45.140625" style="0" customWidth="1"/>
    <col min="3586" max="3586" width="14.421875" style="0" customWidth="1"/>
    <col min="3587" max="3587" width="15.7109375" style="0" customWidth="1"/>
    <col min="3588" max="3588" width="13.57421875" style="0" customWidth="1"/>
    <col min="3589" max="3589" width="13.28125" style="0" customWidth="1"/>
    <col min="3590" max="3590" width="10.00390625" style="0" customWidth="1"/>
    <col min="3591" max="3591" width="12.421875" style="0" customWidth="1"/>
    <col min="3841" max="3841" width="45.140625" style="0" customWidth="1"/>
    <col min="3842" max="3842" width="14.421875" style="0" customWidth="1"/>
    <col min="3843" max="3843" width="15.7109375" style="0" customWidth="1"/>
    <col min="3844" max="3844" width="13.57421875" style="0" customWidth="1"/>
    <col min="3845" max="3845" width="13.28125" style="0" customWidth="1"/>
    <col min="3846" max="3846" width="10.00390625" style="0" customWidth="1"/>
    <col min="3847" max="3847" width="12.421875" style="0" customWidth="1"/>
    <col min="4097" max="4097" width="45.140625" style="0" customWidth="1"/>
    <col min="4098" max="4098" width="14.421875" style="0" customWidth="1"/>
    <col min="4099" max="4099" width="15.7109375" style="0" customWidth="1"/>
    <col min="4100" max="4100" width="13.57421875" style="0" customWidth="1"/>
    <col min="4101" max="4101" width="13.28125" style="0" customWidth="1"/>
    <col min="4102" max="4102" width="10.00390625" style="0" customWidth="1"/>
    <col min="4103" max="4103" width="12.421875" style="0" customWidth="1"/>
    <col min="4353" max="4353" width="45.140625" style="0" customWidth="1"/>
    <col min="4354" max="4354" width="14.421875" style="0" customWidth="1"/>
    <col min="4355" max="4355" width="15.7109375" style="0" customWidth="1"/>
    <col min="4356" max="4356" width="13.57421875" style="0" customWidth="1"/>
    <col min="4357" max="4357" width="13.28125" style="0" customWidth="1"/>
    <col min="4358" max="4358" width="10.00390625" style="0" customWidth="1"/>
    <col min="4359" max="4359" width="12.421875" style="0" customWidth="1"/>
    <col min="4609" max="4609" width="45.140625" style="0" customWidth="1"/>
    <col min="4610" max="4610" width="14.421875" style="0" customWidth="1"/>
    <col min="4611" max="4611" width="15.7109375" style="0" customWidth="1"/>
    <col min="4612" max="4612" width="13.57421875" style="0" customWidth="1"/>
    <col min="4613" max="4613" width="13.28125" style="0" customWidth="1"/>
    <col min="4614" max="4614" width="10.00390625" style="0" customWidth="1"/>
    <col min="4615" max="4615" width="12.421875" style="0" customWidth="1"/>
    <col min="4865" max="4865" width="45.140625" style="0" customWidth="1"/>
    <col min="4866" max="4866" width="14.421875" style="0" customWidth="1"/>
    <col min="4867" max="4867" width="15.7109375" style="0" customWidth="1"/>
    <col min="4868" max="4868" width="13.57421875" style="0" customWidth="1"/>
    <col min="4869" max="4869" width="13.28125" style="0" customWidth="1"/>
    <col min="4870" max="4870" width="10.00390625" style="0" customWidth="1"/>
    <col min="4871" max="4871" width="12.421875" style="0" customWidth="1"/>
    <col min="5121" max="5121" width="45.140625" style="0" customWidth="1"/>
    <col min="5122" max="5122" width="14.421875" style="0" customWidth="1"/>
    <col min="5123" max="5123" width="15.7109375" style="0" customWidth="1"/>
    <col min="5124" max="5124" width="13.57421875" style="0" customWidth="1"/>
    <col min="5125" max="5125" width="13.28125" style="0" customWidth="1"/>
    <col min="5126" max="5126" width="10.00390625" style="0" customWidth="1"/>
    <col min="5127" max="5127" width="12.421875" style="0" customWidth="1"/>
    <col min="5377" max="5377" width="45.140625" style="0" customWidth="1"/>
    <col min="5378" max="5378" width="14.421875" style="0" customWidth="1"/>
    <col min="5379" max="5379" width="15.7109375" style="0" customWidth="1"/>
    <col min="5380" max="5380" width="13.57421875" style="0" customWidth="1"/>
    <col min="5381" max="5381" width="13.28125" style="0" customWidth="1"/>
    <col min="5382" max="5382" width="10.00390625" style="0" customWidth="1"/>
    <col min="5383" max="5383" width="12.421875" style="0" customWidth="1"/>
    <col min="5633" max="5633" width="45.140625" style="0" customWidth="1"/>
    <col min="5634" max="5634" width="14.421875" style="0" customWidth="1"/>
    <col min="5635" max="5635" width="15.7109375" style="0" customWidth="1"/>
    <col min="5636" max="5636" width="13.57421875" style="0" customWidth="1"/>
    <col min="5637" max="5637" width="13.28125" style="0" customWidth="1"/>
    <col min="5638" max="5638" width="10.00390625" style="0" customWidth="1"/>
    <col min="5639" max="5639" width="12.421875" style="0" customWidth="1"/>
    <col min="5889" max="5889" width="45.140625" style="0" customWidth="1"/>
    <col min="5890" max="5890" width="14.421875" style="0" customWidth="1"/>
    <col min="5891" max="5891" width="15.7109375" style="0" customWidth="1"/>
    <col min="5892" max="5892" width="13.57421875" style="0" customWidth="1"/>
    <col min="5893" max="5893" width="13.28125" style="0" customWidth="1"/>
    <col min="5894" max="5894" width="10.00390625" style="0" customWidth="1"/>
    <col min="5895" max="5895" width="12.421875" style="0" customWidth="1"/>
    <col min="6145" max="6145" width="45.140625" style="0" customWidth="1"/>
    <col min="6146" max="6146" width="14.421875" style="0" customWidth="1"/>
    <col min="6147" max="6147" width="15.7109375" style="0" customWidth="1"/>
    <col min="6148" max="6148" width="13.57421875" style="0" customWidth="1"/>
    <col min="6149" max="6149" width="13.28125" style="0" customWidth="1"/>
    <col min="6150" max="6150" width="10.00390625" style="0" customWidth="1"/>
    <col min="6151" max="6151" width="12.421875" style="0" customWidth="1"/>
    <col min="6401" max="6401" width="45.140625" style="0" customWidth="1"/>
    <col min="6402" max="6402" width="14.421875" style="0" customWidth="1"/>
    <col min="6403" max="6403" width="15.7109375" style="0" customWidth="1"/>
    <col min="6404" max="6404" width="13.57421875" style="0" customWidth="1"/>
    <col min="6405" max="6405" width="13.28125" style="0" customWidth="1"/>
    <col min="6406" max="6406" width="10.00390625" style="0" customWidth="1"/>
    <col min="6407" max="6407" width="12.421875" style="0" customWidth="1"/>
    <col min="6657" max="6657" width="45.140625" style="0" customWidth="1"/>
    <col min="6658" max="6658" width="14.421875" style="0" customWidth="1"/>
    <col min="6659" max="6659" width="15.7109375" style="0" customWidth="1"/>
    <col min="6660" max="6660" width="13.57421875" style="0" customWidth="1"/>
    <col min="6661" max="6661" width="13.28125" style="0" customWidth="1"/>
    <col min="6662" max="6662" width="10.00390625" style="0" customWidth="1"/>
    <col min="6663" max="6663" width="12.421875" style="0" customWidth="1"/>
    <col min="6913" max="6913" width="45.140625" style="0" customWidth="1"/>
    <col min="6914" max="6914" width="14.421875" style="0" customWidth="1"/>
    <col min="6915" max="6915" width="15.7109375" style="0" customWidth="1"/>
    <col min="6916" max="6916" width="13.57421875" style="0" customWidth="1"/>
    <col min="6917" max="6917" width="13.28125" style="0" customWidth="1"/>
    <col min="6918" max="6918" width="10.00390625" style="0" customWidth="1"/>
    <col min="6919" max="6919" width="12.421875" style="0" customWidth="1"/>
    <col min="7169" max="7169" width="45.140625" style="0" customWidth="1"/>
    <col min="7170" max="7170" width="14.421875" style="0" customWidth="1"/>
    <col min="7171" max="7171" width="15.7109375" style="0" customWidth="1"/>
    <col min="7172" max="7172" width="13.57421875" style="0" customWidth="1"/>
    <col min="7173" max="7173" width="13.28125" style="0" customWidth="1"/>
    <col min="7174" max="7174" width="10.00390625" style="0" customWidth="1"/>
    <col min="7175" max="7175" width="12.421875" style="0" customWidth="1"/>
    <col min="7425" max="7425" width="45.140625" style="0" customWidth="1"/>
    <col min="7426" max="7426" width="14.421875" style="0" customWidth="1"/>
    <col min="7427" max="7427" width="15.7109375" style="0" customWidth="1"/>
    <col min="7428" max="7428" width="13.57421875" style="0" customWidth="1"/>
    <col min="7429" max="7429" width="13.28125" style="0" customWidth="1"/>
    <col min="7430" max="7430" width="10.00390625" style="0" customWidth="1"/>
    <col min="7431" max="7431" width="12.421875" style="0" customWidth="1"/>
    <col min="7681" max="7681" width="45.140625" style="0" customWidth="1"/>
    <col min="7682" max="7682" width="14.421875" style="0" customWidth="1"/>
    <col min="7683" max="7683" width="15.7109375" style="0" customWidth="1"/>
    <col min="7684" max="7684" width="13.57421875" style="0" customWidth="1"/>
    <col min="7685" max="7685" width="13.28125" style="0" customWidth="1"/>
    <col min="7686" max="7686" width="10.00390625" style="0" customWidth="1"/>
    <col min="7687" max="7687" width="12.421875" style="0" customWidth="1"/>
    <col min="7937" max="7937" width="45.140625" style="0" customWidth="1"/>
    <col min="7938" max="7938" width="14.421875" style="0" customWidth="1"/>
    <col min="7939" max="7939" width="15.7109375" style="0" customWidth="1"/>
    <col min="7940" max="7940" width="13.57421875" style="0" customWidth="1"/>
    <col min="7941" max="7941" width="13.28125" style="0" customWidth="1"/>
    <col min="7942" max="7942" width="10.00390625" style="0" customWidth="1"/>
    <col min="7943" max="7943" width="12.421875" style="0" customWidth="1"/>
    <col min="8193" max="8193" width="45.140625" style="0" customWidth="1"/>
    <col min="8194" max="8194" width="14.421875" style="0" customWidth="1"/>
    <col min="8195" max="8195" width="15.7109375" style="0" customWidth="1"/>
    <col min="8196" max="8196" width="13.57421875" style="0" customWidth="1"/>
    <col min="8197" max="8197" width="13.28125" style="0" customWidth="1"/>
    <col min="8198" max="8198" width="10.00390625" style="0" customWidth="1"/>
    <col min="8199" max="8199" width="12.421875" style="0" customWidth="1"/>
    <col min="8449" max="8449" width="45.140625" style="0" customWidth="1"/>
    <col min="8450" max="8450" width="14.421875" style="0" customWidth="1"/>
    <col min="8451" max="8451" width="15.7109375" style="0" customWidth="1"/>
    <col min="8452" max="8452" width="13.57421875" style="0" customWidth="1"/>
    <col min="8453" max="8453" width="13.28125" style="0" customWidth="1"/>
    <col min="8454" max="8454" width="10.00390625" style="0" customWidth="1"/>
    <col min="8455" max="8455" width="12.421875" style="0" customWidth="1"/>
    <col min="8705" max="8705" width="45.140625" style="0" customWidth="1"/>
    <col min="8706" max="8706" width="14.421875" style="0" customWidth="1"/>
    <col min="8707" max="8707" width="15.7109375" style="0" customWidth="1"/>
    <col min="8708" max="8708" width="13.57421875" style="0" customWidth="1"/>
    <col min="8709" max="8709" width="13.28125" style="0" customWidth="1"/>
    <col min="8710" max="8710" width="10.00390625" style="0" customWidth="1"/>
    <col min="8711" max="8711" width="12.421875" style="0" customWidth="1"/>
    <col min="8961" max="8961" width="45.140625" style="0" customWidth="1"/>
    <col min="8962" max="8962" width="14.421875" style="0" customWidth="1"/>
    <col min="8963" max="8963" width="15.7109375" style="0" customWidth="1"/>
    <col min="8964" max="8964" width="13.57421875" style="0" customWidth="1"/>
    <col min="8965" max="8965" width="13.28125" style="0" customWidth="1"/>
    <col min="8966" max="8966" width="10.00390625" style="0" customWidth="1"/>
    <col min="8967" max="8967" width="12.421875" style="0" customWidth="1"/>
    <col min="9217" max="9217" width="45.140625" style="0" customWidth="1"/>
    <col min="9218" max="9218" width="14.421875" style="0" customWidth="1"/>
    <col min="9219" max="9219" width="15.7109375" style="0" customWidth="1"/>
    <col min="9220" max="9220" width="13.57421875" style="0" customWidth="1"/>
    <col min="9221" max="9221" width="13.28125" style="0" customWidth="1"/>
    <col min="9222" max="9222" width="10.00390625" style="0" customWidth="1"/>
    <col min="9223" max="9223" width="12.421875" style="0" customWidth="1"/>
    <col min="9473" max="9473" width="45.140625" style="0" customWidth="1"/>
    <col min="9474" max="9474" width="14.421875" style="0" customWidth="1"/>
    <col min="9475" max="9475" width="15.7109375" style="0" customWidth="1"/>
    <col min="9476" max="9476" width="13.57421875" style="0" customWidth="1"/>
    <col min="9477" max="9477" width="13.28125" style="0" customWidth="1"/>
    <col min="9478" max="9478" width="10.00390625" style="0" customWidth="1"/>
    <col min="9479" max="9479" width="12.421875" style="0" customWidth="1"/>
    <col min="9729" max="9729" width="45.140625" style="0" customWidth="1"/>
    <col min="9730" max="9730" width="14.421875" style="0" customWidth="1"/>
    <col min="9731" max="9731" width="15.7109375" style="0" customWidth="1"/>
    <col min="9732" max="9732" width="13.57421875" style="0" customWidth="1"/>
    <col min="9733" max="9733" width="13.28125" style="0" customWidth="1"/>
    <col min="9734" max="9734" width="10.00390625" style="0" customWidth="1"/>
    <col min="9735" max="9735" width="12.421875" style="0" customWidth="1"/>
    <col min="9985" max="9985" width="45.140625" style="0" customWidth="1"/>
    <col min="9986" max="9986" width="14.421875" style="0" customWidth="1"/>
    <col min="9987" max="9987" width="15.7109375" style="0" customWidth="1"/>
    <col min="9988" max="9988" width="13.57421875" style="0" customWidth="1"/>
    <col min="9989" max="9989" width="13.28125" style="0" customWidth="1"/>
    <col min="9990" max="9990" width="10.00390625" style="0" customWidth="1"/>
    <col min="9991" max="9991" width="12.421875" style="0" customWidth="1"/>
    <col min="10241" max="10241" width="45.140625" style="0" customWidth="1"/>
    <col min="10242" max="10242" width="14.421875" style="0" customWidth="1"/>
    <col min="10243" max="10243" width="15.7109375" style="0" customWidth="1"/>
    <col min="10244" max="10244" width="13.57421875" style="0" customWidth="1"/>
    <col min="10245" max="10245" width="13.28125" style="0" customWidth="1"/>
    <col min="10246" max="10246" width="10.00390625" style="0" customWidth="1"/>
    <col min="10247" max="10247" width="12.421875" style="0" customWidth="1"/>
    <col min="10497" max="10497" width="45.140625" style="0" customWidth="1"/>
    <col min="10498" max="10498" width="14.421875" style="0" customWidth="1"/>
    <col min="10499" max="10499" width="15.7109375" style="0" customWidth="1"/>
    <col min="10500" max="10500" width="13.57421875" style="0" customWidth="1"/>
    <col min="10501" max="10501" width="13.28125" style="0" customWidth="1"/>
    <col min="10502" max="10502" width="10.00390625" style="0" customWidth="1"/>
    <col min="10503" max="10503" width="12.421875" style="0" customWidth="1"/>
    <col min="10753" max="10753" width="45.140625" style="0" customWidth="1"/>
    <col min="10754" max="10754" width="14.421875" style="0" customWidth="1"/>
    <col min="10755" max="10755" width="15.7109375" style="0" customWidth="1"/>
    <col min="10756" max="10756" width="13.57421875" style="0" customWidth="1"/>
    <col min="10757" max="10757" width="13.28125" style="0" customWidth="1"/>
    <col min="10758" max="10758" width="10.00390625" style="0" customWidth="1"/>
    <col min="10759" max="10759" width="12.421875" style="0" customWidth="1"/>
    <col min="11009" max="11009" width="45.140625" style="0" customWidth="1"/>
    <col min="11010" max="11010" width="14.421875" style="0" customWidth="1"/>
    <col min="11011" max="11011" width="15.7109375" style="0" customWidth="1"/>
    <col min="11012" max="11012" width="13.57421875" style="0" customWidth="1"/>
    <col min="11013" max="11013" width="13.28125" style="0" customWidth="1"/>
    <col min="11014" max="11014" width="10.00390625" style="0" customWidth="1"/>
    <col min="11015" max="11015" width="12.421875" style="0" customWidth="1"/>
    <col min="11265" max="11265" width="45.140625" style="0" customWidth="1"/>
    <col min="11266" max="11266" width="14.421875" style="0" customWidth="1"/>
    <col min="11267" max="11267" width="15.7109375" style="0" customWidth="1"/>
    <col min="11268" max="11268" width="13.57421875" style="0" customWidth="1"/>
    <col min="11269" max="11269" width="13.28125" style="0" customWidth="1"/>
    <col min="11270" max="11270" width="10.00390625" style="0" customWidth="1"/>
    <col min="11271" max="11271" width="12.421875" style="0" customWidth="1"/>
    <col min="11521" max="11521" width="45.140625" style="0" customWidth="1"/>
    <col min="11522" max="11522" width="14.421875" style="0" customWidth="1"/>
    <col min="11523" max="11523" width="15.7109375" style="0" customWidth="1"/>
    <col min="11524" max="11524" width="13.57421875" style="0" customWidth="1"/>
    <col min="11525" max="11525" width="13.28125" style="0" customWidth="1"/>
    <col min="11526" max="11526" width="10.00390625" style="0" customWidth="1"/>
    <col min="11527" max="11527" width="12.421875" style="0" customWidth="1"/>
    <col min="11777" max="11777" width="45.140625" style="0" customWidth="1"/>
    <col min="11778" max="11778" width="14.421875" style="0" customWidth="1"/>
    <col min="11779" max="11779" width="15.7109375" style="0" customWidth="1"/>
    <col min="11780" max="11780" width="13.57421875" style="0" customWidth="1"/>
    <col min="11781" max="11781" width="13.28125" style="0" customWidth="1"/>
    <col min="11782" max="11782" width="10.00390625" style="0" customWidth="1"/>
    <col min="11783" max="11783" width="12.421875" style="0" customWidth="1"/>
    <col min="12033" max="12033" width="45.140625" style="0" customWidth="1"/>
    <col min="12034" max="12034" width="14.421875" style="0" customWidth="1"/>
    <col min="12035" max="12035" width="15.7109375" style="0" customWidth="1"/>
    <col min="12036" max="12036" width="13.57421875" style="0" customWidth="1"/>
    <col min="12037" max="12037" width="13.28125" style="0" customWidth="1"/>
    <col min="12038" max="12038" width="10.00390625" style="0" customWidth="1"/>
    <col min="12039" max="12039" width="12.421875" style="0" customWidth="1"/>
    <col min="12289" max="12289" width="45.140625" style="0" customWidth="1"/>
    <col min="12290" max="12290" width="14.421875" style="0" customWidth="1"/>
    <col min="12291" max="12291" width="15.7109375" style="0" customWidth="1"/>
    <col min="12292" max="12292" width="13.57421875" style="0" customWidth="1"/>
    <col min="12293" max="12293" width="13.28125" style="0" customWidth="1"/>
    <col min="12294" max="12294" width="10.00390625" style="0" customWidth="1"/>
    <col min="12295" max="12295" width="12.421875" style="0" customWidth="1"/>
    <col min="12545" max="12545" width="45.140625" style="0" customWidth="1"/>
    <col min="12546" max="12546" width="14.421875" style="0" customWidth="1"/>
    <col min="12547" max="12547" width="15.7109375" style="0" customWidth="1"/>
    <col min="12548" max="12548" width="13.57421875" style="0" customWidth="1"/>
    <col min="12549" max="12549" width="13.28125" style="0" customWidth="1"/>
    <col min="12550" max="12550" width="10.00390625" style="0" customWidth="1"/>
    <col min="12551" max="12551" width="12.421875" style="0" customWidth="1"/>
    <col min="12801" max="12801" width="45.140625" style="0" customWidth="1"/>
    <col min="12802" max="12802" width="14.421875" style="0" customWidth="1"/>
    <col min="12803" max="12803" width="15.7109375" style="0" customWidth="1"/>
    <col min="12804" max="12804" width="13.57421875" style="0" customWidth="1"/>
    <col min="12805" max="12805" width="13.28125" style="0" customWidth="1"/>
    <col min="12806" max="12806" width="10.00390625" style="0" customWidth="1"/>
    <col min="12807" max="12807" width="12.421875" style="0" customWidth="1"/>
    <col min="13057" max="13057" width="45.140625" style="0" customWidth="1"/>
    <col min="13058" max="13058" width="14.421875" style="0" customWidth="1"/>
    <col min="13059" max="13059" width="15.7109375" style="0" customWidth="1"/>
    <col min="13060" max="13060" width="13.57421875" style="0" customWidth="1"/>
    <col min="13061" max="13061" width="13.28125" style="0" customWidth="1"/>
    <col min="13062" max="13062" width="10.00390625" style="0" customWidth="1"/>
    <col min="13063" max="13063" width="12.421875" style="0" customWidth="1"/>
    <col min="13313" max="13313" width="45.140625" style="0" customWidth="1"/>
    <col min="13314" max="13314" width="14.421875" style="0" customWidth="1"/>
    <col min="13315" max="13315" width="15.7109375" style="0" customWidth="1"/>
    <col min="13316" max="13316" width="13.57421875" style="0" customWidth="1"/>
    <col min="13317" max="13317" width="13.28125" style="0" customWidth="1"/>
    <col min="13318" max="13318" width="10.00390625" style="0" customWidth="1"/>
    <col min="13319" max="13319" width="12.421875" style="0" customWidth="1"/>
    <col min="13569" max="13569" width="45.140625" style="0" customWidth="1"/>
    <col min="13570" max="13570" width="14.421875" style="0" customWidth="1"/>
    <col min="13571" max="13571" width="15.7109375" style="0" customWidth="1"/>
    <col min="13572" max="13572" width="13.57421875" style="0" customWidth="1"/>
    <col min="13573" max="13573" width="13.28125" style="0" customWidth="1"/>
    <col min="13574" max="13574" width="10.00390625" style="0" customWidth="1"/>
    <col min="13575" max="13575" width="12.421875" style="0" customWidth="1"/>
    <col min="13825" max="13825" width="45.140625" style="0" customWidth="1"/>
    <col min="13826" max="13826" width="14.421875" style="0" customWidth="1"/>
    <col min="13827" max="13827" width="15.7109375" style="0" customWidth="1"/>
    <col min="13828" max="13828" width="13.57421875" style="0" customWidth="1"/>
    <col min="13829" max="13829" width="13.28125" style="0" customWidth="1"/>
    <col min="13830" max="13830" width="10.00390625" style="0" customWidth="1"/>
    <col min="13831" max="13831" width="12.421875" style="0" customWidth="1"/>
    <col min="14081" max="14081" width="45.140625" style="0" customWidth="1"/>
    <col min="14082" max="14082" width="14.421875" style="0" customWidth="1"/>
    <col min="14083" max="14083" width="15.7109375" style="0" customWidth="1"/>
    <col min="14084" max="14084" width="13.57421875" style="0" customWidth="1"/>
    <col min="14085" max="14085" width="13.28125" style="0" customWidth="1"/>
    <col min="14086" max="14086" width="10.00390625" style="0" customWidth="1"/>
    <col min="14087" max="14087" width="12.421875" style="0" customWidth="1"/>
    <col min="14337" max="14337" width="45.140625" style="0" customWidth="1"/>
    <col min="14338" max="14338" width="14.421875" style="0" customWidth="1"/>
    <col min="14339" max="14339" width="15.7109375" style="0" customWidth="1"/>
    <col min="14340" max="14340" width="13.57421875" style="0" customWidth="1"/>
    <col min="14341" max="14341" width="13.28125" style="0" customWidth="1"/>
    <col min="14342" max="14342" width="10.00390625" style="0" customWidth="1"/>
    <col min="14343" max="14343" width="12.421875" style="0" customWidth="1"/>
    <col min="14593" max="14593" width="45.140625" style="0" customWidth="1"/>
    <col min="14594" max="14594" width="14.421875" style="0" customWidth="1"/>
    <col min="14595" max="14595" width="15.7109375" style="0" customWidth="1"/>
    <col min="14596" max="14596" width="13.57421875" style="0" customWidth="1"/>
    <col min="14597" max="14597" width="13.28125" style="0" customWidth="1"/>
    <col min="14598" max="14598" width="10.00390625" style="0" customWidth="1"/>
    <col min="14599" max="14599" width="12.421875" style="0" customWidth="1"/>
    <col min="14849" max="14849" width="45.140625" style="0" customWidth="1"/>
    <col min="14850" max="14850" width="14.421875" style="0" customWidth="1"/>
    <col min="14851" max="14851" width="15.7109375" style="0" customWidth="1"/>
    <col min="14852" max="14852" width="13.57421875" style="0" customWidth="1"/>
    <col min="14853" max="14853" width="13.28125" style="0" customWidth="1"/>
    <col min="14854" max="14854" width="10.00390625" style="0" customWidth="1"/>
    <col min="14855" max="14855" width="12.421875" style="0" customWidth="1"/>
    <col min="15105" max="15105" width="45.140625" style="0" customWidth="1"/>
    <col min="15106" max="15106" width="14.421875" style="0" customWidth="1"/>
    <col min="15107" max="15107" width="15.7109375" style="0" customWidth="1"/>
    <col min="15108" max="15108" width="13.57421875" style="0" customWidth="1"/>
    <col min="15109" max="15109" width="13.28125" style="0" customWidth="1"/>
    <col min="15110" max="15110" width="10.00390625" style="0" customWidth="1"/>
    <col min="15111" max="15111" width="12.421875" style="0" customWidth="1"/>
    <col min="15361" max="15361" width="45.140625" style="0" customWidth="1"/>
    <col min="15362" max="15362" width="14.421875" style="0" customWidth="1"/>
    <col min="15363" max="15363" width="15.7109375" style="0" customWidth="1"/>
    <col min="15364" max="15364" width="13.57421875" style="0" customWidth="1"/>
    <col min="15365" max="15365" width="13.28125" style="0" customWidth="1"/>
    <col min="15366" max="15366" width="10.00390625" style="0" customWidth="1"/>
    <col min="15367" max="15367" width="12.421875" style="0" customWidth="1"/>
    <col min="15617" max="15617" width="45.140625" style="0" customWidth="1"/>
    <col min="15618" max="15618" width="14.421875" style="0" customWidth="1"/>
    <col min="15619" max="15619" width="15.7109375" style="0" customWidth="1"/>
    <col min="15620" max="15620" width="13.57421875" style="0" customWidth="1"/>
    <col min="15621" max="15621" width="13.28125" style="0" customWidth="1"/>
    <col min="15622" max="15622" width="10.00390625" style="0" customWidth="1"/>
    <col min="15623" max="15623" width="12.421875" style="0" customWidth="1"/>
    <col min="15873" max="15873" width="45.140625" style="0" customWidth="1"/>
    <col min="15874" max="15874" width="14.421875" style="0" customWidth="1"/>
    <col min="15875" max="15875" width="15.7109375" style="0" customWidth="1"/>
    <col min="15876" max="15876" width="13.57421875" style="0" customWidth="1"/>
    <col min="15877" max="15877" width="13.28125" style="0" customWidth="1"/>
    <col min="15878" max="15878" width="10.00390625" style="0" customWidth="1"/>
    <col min="15879" max="15879" width="12.421875" style="0" customWidth="1"/>
    <col min="16129" max="16129" width="45.140625" style="0" customWidth="1"/>
    <col min="16130" max="16130" width="14.421875" style="0" customWidth="1"/>
    <col min="16131" max="16131" width="15.7109375" style="0" customWidth="1"/>
    <col min="16132" max="16132" width="13.57421875" style="0" customWidth="1"/>
    <col min="16133" max="16133" width="13.28125" style="0" customWidth="1"/>
    <col min="16134" max="16134" width="10.00390625" style="0" customWidth="1"/>
    <col min="16135" max="16135" width="12.421875" style="0" customWidth="1"/>
  </cols>
  <sheetData>
    <row r="1" spans="1:7" ht="15" customHeight="1">
      <c r="A1" s="176" t="s">
        <v>24</v>
      </c>
      <c r="B1" s="176"/>
      <c r="C1" s="176"/>
      <c r="D1" s="176"/>
      <c r="E1" s="176"/>
      <c r="F1" s="13"/>
      <c r="G1" s="13"/>
    </row>
    <row r="2" spans="1:7" ht="51.75" customHeight="1">
      <c r="A2" s="177" t="s">
        <v>163</v>
      </c>
      <c r="B2" s="177"/>
      <c r="C2" s="177"/>
      <c r="D2" s="177"/>
      <c r="E2" s="177"/>
      <c r="F2" s="14"/>
      <c r="G2" s="14"/>
    </row>
    <row r="3" spans="1:7" ht="9.75" customHeight="1">
      <c r="A3" s="19"/>
      <c r="B3" s="19"/>
      <c r="C3" s="19"/>
      <c r="D3" s="19"/>
      <c r="E3" s="19"/>
      <c r="F3" s="14"/>
      <c r="G3" s="14"/>
    </row>
    <row r="4" spans="3:7" ht="12.75" hidden="1">
      <c r="C4" s="179" t="s">
        <v>14</v>
      </c>
      <c r="D4" s="180"/>
      <c r="E4" s="2">
        <v>6040.29</v>
      </c>
      <c r="G4" s="4"/>
    </row>
    <row r="5" spans="3:7" ht="12.75" hidden="1">
      <c r="C5" s="179" t="s">
        <v>16</v>
      </c>
      <c r="D5" s="180"/>
      <c r="E5" s="2">
        <v>5656.1</v>
      </c>
      <c r="G5" s="12"/>
    </row>
    <row r="6" spans="1:7" ht="12.75" hidden="1">
      <c r="A6" s="3"/>
      <c r="B6" s="3"/>
      <c r="C6" s="179" t="s">
        <v>15</v>
      </c>
      <c r="D6" s="180"/>
      <c r="E6" s="2">
        <f>E4-E5</f>
        <v>384.1899999999996</v>
      </c>
      <c r="G6" s="4"/>
    </row>
    <row r="7" spans="1:7" ht="12.75" customHeight="1">
      <c r="A7" s="181" t="s">
        <v>17</v>
      </c>
      <c r="B7" s="184" t="s">
        <v>33</v>
      </c>
      <c r="C7" s="166" t="s">
        <v>26</v>
      </c>
      <c r="D7" s="166" t="s">
        <v>34</v>
      </c>
      <c r="E7" s="166" t="s">
        <v>35</v>
      </c>
      <c r="F7" s="173" t="s">
        <v>112</v>
      </c>
      <c r="G7" s="167" t="s">
        <v>18</v>
      </c>
    </row>
    <row r="8" spans="1:7" ht="12.75" customHeight="1">
      <c r="A8" s="181"/>
      <c r="B8" s="184"/>
      <c r="C8" s="166"/>
      <c r="D8" s="166"/>
      <c r="E8" s="166"/>
      <c r="F8" s="174"/>
      <c r="G8" s="167"/>
    </row>
    <row r="9" spans="1:7" ht="72.75" customHeight="1">
      <c r="A9" s="181"/>
      <c r="B9" s="184"/>
      <c r="C9" s="166"/>
      <c r="D9" s="166"/>
      <c r="E9" s="166"/>
      <c r="F9" s="175"/>
      <c r="G9" s="167"/>
    </row>
    <row r="10" spans="1:7" ht="27.6">
      <c r="A10" s="27" t="s">
        <v>29</v>
      </c>
      <c r="B10" s="120">
        <f>B11+B14+B15+B12+B13</f>
        <v>133035.75507972663</v>
      </c>
      <c r="C10" s="120">
        <f>C11+C14+C15+C12+C13</f>
        <v>133050.5042824601</v>
      </c>
      <c r="D10" s="120">
        <f>D11+D14+D15+D12+D13</f>
        <v>133035.75507972663</v>
      </c>
      <c r="E10" s="121">
        <f aca="true" t="shared" si="0" ref="E10:E15">C10-D10</f>
        <v>14.74920273348107</v>
      </c>
      <c r="F10" s="122">
        <f>SUM(F11:F15)</f>
        <v>3.8200000000000003</v>
      </c>
      <c r="G10" s="1"/>
    </row>
    <row r="11" spans="1:7" ht="39.6">
      <c r="A11" s="8" t="s">
        <v>152</v>
      </c>
      <c r="B11" s="123">
        <f>G11*$B$37/100</f>
        <v>62338.74387243736</v>
      </c>
      <c r="C11" s="124">
        <f>G11*$C$37/100</f>
        <v>62345.65514806378</v>
      </c>
      <c r="D11" s="124">
        <f>G11*$B$37/100</f>
        <v>62338.74387243736</v>
      </c>
      <c r="E11" s="124">
        <f t="shared" si="0"/>
        <v>6.911275626422139</v>
      </c>
      <c r="F11" s="125">
        <v>1.79</v>
      </c>
      <c r="G11" s="5">
        <f>F11/$F$33*100</f>
        <v>10.193621867881548</v>
      </c>
    </row>
    <row r="12" spans="1:7" ht="28.2" customHeight="1">
      <c r="A12" s="8" t="s">
        <v>36</v>
      </c>
      <c r="B12" s="123">
        <f>G12*$B$37/100</f>
        <v>13582.184419134397</v>
      </c>
      <c r="C12" s="124">
        <f>G12*$C$37/100</f>
        <v>13583.69022779043</v>
      </c>
      <c r="D12" s="124">
        <f>G12*$B$37/100</f>
        <v>13582.184419134397</v>
      </c>
      <c r="E12" s="124">
        <f t="shared" si="0"/>
        <v>1.5058086560329684</v>
      </c>
      <c r="F12" s="125">
        <v>0.39</v>
      </c>
      <c r="G12" s="5">
        <f>F12/$F$33*100</f>
        <v>2.2209567198177673</v>
      </c>
    </row>
    <row r="13" spans="1:7" ht="33.6" customHeight="1">
      <c r="A13" s="8" t="s">
        <v>37</v>
      </c>
      <c r="B13" s="123">
        <f>G13*$B$37/100</f>
        <v>6965.222779043281</v>
      </c>
      <c r="C13" s="124">
        <f>G13*$C$37/100</f>
        <v>6965.994988610478</v>
      </c>
      <c r="D13" s="124">
        <f>G13*$B$37/100</f>
        <v>6965.222779043281</v>
      </c>
      <c r="E13" s="124">
        <f t="shared" si="0"/>
        <v>0.7722095671970237</v>
      </c>
      <c r="F13" s="125">
        <v>0.2</v>
      </c>
      <c r="G13" s="5">
        <f>F13/$F$33*100</f>
        <v>1.1389521640091116</v>
      </c>
    </row>
    <row r="14" spans="1:7" ht="17.4">
      <c r="A14" s="8" t="s">
        <v>153</v>
      </c>
      <c r="B14" s="123">
        <f>G14*$B$37/100</f>
        <v>17413.0569476082</v>
      </c>
      <c r="C14" s="124">
        <f>G14*$C$37/100</f>
        <v>17414.987471526194</v>
      </c>
      <c r="D14" s="124">
        <f>G14*$B$37/100</f>
        <v>17413.0569476082</v>
      </c>
      <c r="E14" s="124">
        <f t="shared" si="0"/>
        <v>1.9305239179957425</v>
      </c>
      <c r="F14" s="125">
        <v>0.5</v>
      </c>
      <c r="G14" s="5">
        <f>F14/$F$33*100</f>
        <v>2.8473804100227786</v>
      </c>
    </row>
    <row r="15" spans="1:7" ht="17.4">
      <c r="A15" s="33" t="s">
        <v>30</v>
      </c>
      <c r="B15" s="123">
        <f>G15*$B$37/100</f>
        <v>32736.54706150341</v>
      </c>
      <c r="C15" s="124">
        <f>G15*$C$37/100</f>
        <v>32740.17644646924</v>
      </c>
      <c r="D15" s="124">
        <f>G15*$B$37/100</f>
        <v>32736.54706150341</v>
      </c>
      <c r="E15" s="124">
        <f t="shared" si="0"/>
        <v>3.629384965828649</v>
      </c>
      <c r="F15" s="125">
        <v>0.94</v>
      </c>
      <c r="G15" s="5">
        <f>F15/$F$33*100</f>
        <v>5.353075170842823</v>
      </c>
    </row>
    <row r="16" spans="1:7" ht="17.4">
      <c r="A16" s="33"/>
      <c r="B16" s="123"/>
      <c r="C16" s="124"/>
      <c r="D16" s="124"/>
      <c r="E16" s="124"/>
      <c r="F16" s="125"/>
      <c r="G16" s="5"/>
    </row>
    <row r="17" spans="1:7" ht="17.4">
      <c r="A17" s="26" t="s">
        <v>31</v>
      </c>
      <c r="B17" s="126">
        <f>SUM(B18:B24)</f>
        <v>310648.93594533025</v>
      </c>
      <c r="C17" s="126">
        <f>SUM(C18:C24)</f>
        <v>310683.37649202725</v>
      </c>
      <c r="D17" s="126">
        <f>SUM(D18:D24)</f>
        <v>310648.93594533025</v>
      </c>
      <c r="E17" s="126">
        <f>SUM(E18:E24)</f>
        <v>34.44054669700381</v>
      </c>
      <c r="F17" s="127">
        <f>SUM(F18:F24)</f>
        <v>8.92</v>
      </c>
      <c r="G17" s="5"/>
    </row>
    <row r="18" spans="1:7" ht="17.4">
      <c r="A18" s="34" t="s">
        <v>19</v>
      </c>
      <c r="B18" s="123">
        <f aca="true" t="shared" si="1" ref="B18:B24">G18*$B$37/100</f>
        <v>43184.381230068335</v>
      </c>
      <c r="C18" s="124">
        <f aca="true" t="shared" si="2" ref="C18:C24">G18*$C$37/100</f>
        <v>43189.168929384956</v>
      </c>
      <c r="D18" s="124">
        <f aca="true" t="shared" si="3" ref="D18:D24">G18*$B$37/100</f>
        <v>43184.381230068335</v>
      </c>
      <c r="E18" s="124">
        <f aca="true" t="shared" si="4" ref="E18:E23">C18-D18</f>
        <v>4.787699316621001</v>
      </c>
      <c r="F18" s="125">
        <v>1.24</v>
      </c>
      <c r="G18" s="5">
        <f aca="true" t="shared" si="5" ref="G18:G28">F18/$F$33*100</f>
        <v>7.061503416856491</v>
      </c>
    </row>
    <row r="19" spans="1:7" ht="26.4">
      <c r="A19" s="36" t="s">
        <v>154</v>
      </c>
      <c r="B19" s="128">
        <f t="shared" si="1"/>
        <v>17413.0569476082</v>
      </c>
      <c r="C19" s="124">
        <f t="shared" si="2"/>
        <v>17414.987471526194</v>
      </c>
      <c r="D19" s="124">
        <f t="shared" si="3"/>
        <v>17413.0569476082</v>
      </c>
      <c r="E19" s="124">
        <f t="shared" si="4"/>
        <v>1.9305239179957425</v>
      </c>
      <c r="F19" s="125">
        <v>0.5</v>
      </c>
      <c r="G19" s="5">
        <f t="shared" si="5"/>
        <v>2.8473804100227786</v>
      </c>
    </row>
    <row r="20" spans="1:7" ht="17.4">
      <c r="A20" s="36" t="s">
        <v>155</v>
      </c>
      <c r="B20" s="128">
        <f t="shared" si="1"/>
        <v>81493.10651480638</v>
      </c>
      <c r="C20" s="124">
        <f t="shared" si="2"/>
        <v>81502.14136674258</v>
      </c>
      <c r="D20" s="124">
        <f t="shared" si="3"/>
        <v>81493.10651480638</v>
      </c>
      <c r="E20" s="124">
        <f t="shared" si="4"/>
        <v>9.034851936201449</v>
      </c>
      <c r="F20" s="125">
        <v>2.34</v>
      </c>
      <c r="G20" s="5">
        <f t="shared" si="5"/>
        <v>13.325740318906604</v>
      </c>
    </row>
    <row r="21" spans="1:7" ht="39.6">
      <c r="A21" s="36" t="s">
        <v>40</v>
      </c>
      <c r="B21" s="128">
        <f t="shared" si="1"/>
        <v>105174.86396355351</v>
      </c>
      <c r="C21" s="124">
        <f t="shared" si="2"/>
        <v>105186.5243280182</v>
      </c>
      <c r="D21" s="124">
        <f t="shared" si="3"/>
        <v>105174.86396355351</v>
      </c>
      <c r="E21" s="124">
        <f t="shared" si="4"/>
        <v>11.660364464696613</v>
      </c>
      <c r="F21" s="129">
        <v>3.02</v>
      </c>
      <c r="G21" s="5">
        <f t="shared" si="5"/>
        <v>17.198177676537583</v>
      </c>
    </row>
    <row r="22" spans="1:7" ht="27" customHeight="1">
      <c r="A22" s="35" t="s">
        <v>20</v>
      </c>
      <c r="B22" s="123">
        <f t="shared" si="1"/>
        <v>44229.16464692484</v>
      </c>
      <c r="C22" s="124">
        <f t="shared" si="2"/>
        <v>44234.068177676534</v>
      </c>
      <c r="D22" s="124">
        <f t="shared" si="3"/>
        <v>44229.16464692484</v>
      </c>
      <c r="E22" s="124">
        <f t="shared" si="4"/>
        <v>4.903530751696962</v>
      </c>
      <c r="F22" s="125">
        <v>1.27</v>
      </c>
      <c r="G22" s="5">
        <f t="shared" si="5"/>
        <v>7.232346241457859</v>
      </c>
    </row>
    <row r="23" spans="1:7" ht="26.4">
      <c r="A23" s="8" t="s">
        <v>38</v>
      </c>
      <c r="B23" s="123">
        <f t="shared" si="1"/>
        <v>5223.91708428246</v>
      </c>
      <c r="C23" s="124">
        <f t="shared" si="2"/>
        <v>5224.496241457858</v>
      </c>
      <c r="D23" s="124">
        <f t="shared" si="3"/>
        <v>5223.91708428246</v>
      </c>
      <c r="E23" s="124">
        <f t="shared" si="4"/>
        <v>0.5791571753979952</v>
      </c>
      <c r="F23" s="125">
        <v>0.15</v>
      </c>
      <c r="G23" s="5">
        <f t="shared" si="5"/>
        <v>0.8542141230068335</v>
      </c>
    </row>
    <row r="24" spans="1:7" ht="26.4">
      <c r="A24" s="8" t="s">
        <v>39</v>
      </c>
      <c r="B24" s="123">
        <f t="shared" si="1"/>
        <v>13930.445558086562</v>
      </c>
      <c r="C24" s="124">
        <f t="shared" si="2"/>
        <v>13931.989977220956</v>
      </c>
      <c r="D24" s="124">
        <f t="shared" si="3"/>
        <v>13930.445558086562</v>
      </c>
      <c r="E24" s="124">
        <f>C24-D24</f>
        <v>1.5444191343940474</v>
      </c>
      <c r="F24" s="125">
        <v>0.4</v>
      </c>
      <c r="G24" s="5">
        <f t="shared" si="5"/>
        <v>2.277904328018223</v>
      </c>
    </row>
    <row r="25" spans="1:7" ht="17.4">
      <c r="A25" s="8"/>
      <c r="B25" s="123"/>
      <c r="C25" s="124"/>
      <c r="D25" s="124"/>
      <c r="E25" s="124"/>
      <c r="F25" s="125"/>
      <c r="G25" s="5"/>
    </row>
    <row r="26" spans="1:7" ht="17.4">
      <c r="A26" s="26" t="s">
        <v>32</v>
      </c>
      <c r="B26" s="126">
        <f>B27+B28+B29</f>
        <v>167861.86897494306</v>
      </c>
      <c r="C26" s="126">
        <f>C27+C28+C29</f>
        <v>167880.4792255125</v>
      </c>
      <c r="D26" s="126">
        <f>D27+D28+D29</f>
        <v>123899</v>
      </c>
      <c r="E26" s="121">
        <f>C26-D26</f>
        <v>43981.47922551251</v>
      </c>
      <c r="F26" s="127">
        <f>SUM(F27:F29)</f>
        <v>4.82</v>
      </c>
      <c r="G26" s="5"/>
    </row>
    <row r="27" spans="1:7" ht="26.4" hidden="1">
      <c r="A27" s="8" t="s">
        <v>21</v>
      </c>
      <c r="B27" s="123">
        <f>G27*$B$37/100</f>
        <v>0</v>
      </c>
      <c r="C27" s="124">
        <f>G27*$C$37/100</f>
        <v>0</v>
      </c>
      <c r="D27" s="124">
        <f>G27*$B$37/100</f>
        <v>0</v>
      </c>
      <c r="E27" s="124">
        <f>D27-C27</f>
        <v>0</v>
      </c>
      <c r="F27" s="129">
        <v>0</v>
      </c>
      <c r="G27" s="5">
        <f t="shared" si="5"/>
        <v>0</v>
      </c>
    </row>
    <row r="28" spans="1:7" ht="26.4" hidden="1">
      <c r="A28" s="8" t="s">
        <v>22</v>
      </c>
      <c r="B28" s="123">
        <f>G28*$B$37/100</f>
        <v>0</v>
      </c>
      <c r="C28" s="124">
        <f>G28*$C$37/100</f>
        <v>0</v>
      </c>
      <c r="D28" s="124">
        <f>G28*$B$37/100</f>
        <v>0</v>
      </c>
      <c r="E28" s="124">
        <f>D28-C28</f>
        <v>0</v>
      </c>
      <c r="F28" s="125">
        <v>0</v>
      </c>
      <c r="G28" s="5">
        <f t="shared" si="5"/>
        <v>0</v>
      </c>
    </row>
    <row r="29" spans="1:7" ht="26.4" hidden="1">
      <c r="A29" s="8" t="s">
        <v>23</v>
      </c>
      <c r="B29" s="123">
        <f>G29*$B$37/100</f>
        <v>167861.86897494306</v>
      </c>
      <c r="C29" s="124">
        <f>G29*$C$37/100</f>
        <v>167880.4792255125</v>
      </c>
      <c r="D29" s="130">
        <v>123899</v>
      </c>
      <c r="E29" s="124">
        <f>D29-C29</f>
        <v>-43981.47922551251</v>
      </c>
      <c r="F29" s="125">
        <v>4.82</v>
      </c>
      <c r="G29" s="5">
        <f>F29/$F$33*100</f>
        <v>27.44874715261959</v>
      </c>
    </row>
    <row r="30" spans="1:7" ht="17.4" hidden="1">
      <c r="A30" s="71" t="s">
        <v>13</v>
      </c>
      <c r="B30" s="131">
        <f>B26+B17+B10</f>
        <v>611546.5599999999</v>
      </c>
      <c r="C30" s="131">
        <f>C26+C17+C10</f>
        <v>611614.3599999999</v>
      </c>
      <c r="D30" s="131">
        <f>D26+D17+D10</f>
        <v>567583.6910250569</v>
      </c>
      <c r="E30" s="121">
        <f>D30-C30</f>
        <v>-44030.66897494299</v>
      </c>
      <c r="F30" s="132">
        <f>F10+F17+F26</f>
        <v>17.560000000000002</v>
      </c>
      <c r="G30" s="21">
        <f>SUM(G11:G29)</f>
        <v>99.99999999999999</v>
      </c>
    </row>
    <row r="31" spans="1:7" ht="17.4" hidden="1">
      <c r="A31" s="6" t="s">
        <v>25</v>
      </c>
      <c r="B31" s="123">
        <f>G31*$B$37/100</f>
        <v>0</v>
      </c>
      <c r="C31" s="124">
        <f>G31*$C$37/100</f>
        <v>0</v>
      </c>
      <c r="D31" s="124">
        <f>G31*$B$37/100</f>
        <v>0</v>
      </c>
      <c r="E31" s="124">
        <f>D31-C31</f>
        <v>0</v>
      </c>
      <c r="F31" s="10"/>
      <c r="G31" s="5">
        <f>F31/$F$33*100</f>
        <v>0</v>
      </c>
    </row>
    <row r="32" spans="1:7" ht="17.4">
      <c r="A32" s="6"/>
      <c r="B32" s="123"/>
      <c r="C32" s="124"/>
      <c r="D32" s="124"/>
      <c r="E32" s="124"/>
      <c r="F32" s="20"/>
      <c r="G32" s="5"/>
    </row>
    <row r="33" spans="1:7" ht="17.4">
      <c r="A33" s="18" t="s">
        <v>12</v>
      </c>
      <c r="B33" s="133">
        <f>B30+B31</f>
        <v>611546.5599999999</v>
      </c>
      <c r="C33" s="133">
        <f>C30+C31</f>
        <v>611614.3599999999</v>
      </c>
      <c r="D33" s="133">
        <f>D30+D31</f>
        <v>567583.6910250569</v>
      </c>
      <c r="E33" s="121">
        <f>C33-D33</f>
        <v>44030.66897494299</v>
      </c>
      <c r="F33" s="132">
        <f>F30+F31</f>
        <v>17.560000000000002</v>
      </c>
      <c r="G33" s="134">
        <f>G30+G31</f>
        <v>99.99999999999999</v>
      </c>
    </row>
    <row r="34" spans="1:7" ht="17.4">
      <c r="A34" s="16"/>
      <c r="B34" s="135"/>
      <c r="C34" s="136"/>
      <c r="D34" s="137"/>
      <c r="E34" s="121"/>
      <c r="F34" s="7"/>
      <c r="G34" s="9"/>
    </row>
    <row r="35" spans="1:7" ht="17.4">
      <c r="A35" s="25" t="s">
        <v>156</v>
      </c>
      <c r="B35" s="138">
        <f>B46</f>
        <v>24840</v>
      </c>
      <c r="C35" s="138">
        <f>C46</f>
        <v>24840</v>
      </c>
      <c r="D35" s="137">
        <v>0</v>
      </c>
      <c r="E35" s="121">
        <f>C35-D35</f>
        <v>24840</v>
      </c>
      <c r="F35" s="10"/>
      <c r="G35" s="11"/>
    </row>
    <row r="36" spans="1:7" ht="17.4">
      <c r="A36" s="17"/>
      <c r="B36" s="139"/>
      <c r="C36" s="140"/>
      <c r="D36" s="137"/>
      <c r="E36" s="137"/>
      <c r="F36" s="10"/>
      <c r="G36" s="11"/>
    </row>
    <row r="37" spans="1:7" ht="17.4" hidden="1">
      <c r="A37" s="16"/>
      <c r="B37" s="141">
        <f>B54</f>
        <v>611546.56</v>
      </c>
      <c r="C37" s="141">
        <f>C54</f>
        <v>611614.36</v>
      </c>
      <c r="D37" s="137"/>
      <c r="E37" s="137"/>
      <c r="F37" s="7"/>
      <c r="G37" s="9"/>
    </row>
    <row r="38" spans="1:7" ht="17.4">
      <c r="A38" s="28"/>
      <c r="B38" s="29"/>
      <c r="C38" s="29"/>
      <c r="D38" s="30"/>
      <c r="E38" s="30"/>
      <c r="F38" s="31"/>
      <c r="G38" s="32"/>
    </row>
    <row r="39" spans="1:7" ht="17.4">
      <c r="A39" s="28"/>
      <c r="B39" s="29"/>
      <c r="C39" s="29"/>
      <c r="D39" s="30"/>
      <c r="E39" s="30"/>
      <c r="F39" s="31"/>
      <c r="G39" s="32"/>
    </row>
    <row r="41" spans="1:7" ht="17.4">
      <c r="A41" s="178" t="s">
        <v>157</v>
      </c>
      <c r="B41" s="178"/>
      <c r="C41" s="178"/>
      <c r="D41" s="178"/>
      <c r="E41" s="178"/>
      <c r="F41" s="15"/>
      <c r="G41" s="15"/>
    </row>
    <row r="42" spans="1:7" ht="17.4">
      <c r="A42" s="70"/>
      <c r="B42" s="70"/>
      <c r="C42" s="70"/>
      <c r="D42" s="70"/>
      <c r="E42" s="70"/>
      <c r="F42" s="15"/>
      <c r="G42" s="15"/>
    </row>
    <row r="43" spans="1:5" ht="12.75" hidden="1">
      <c r="A43" s="1"/>
      <c r="B43" s="182" t="s">
        <v>158</v>
      </c>
      <c r="C43" s="183"/>
      <c r="D43" s="182" t="s">
        <v>28</v>
      </c>
      <c r="E43" s="183"/>
    </row>
    <row r="44" spans="1:5" ht="13.8" hidden="1">
      <c r="A44" s="1"/>
      <c r="B44" s="22" t="s">
        <v>1</v>
      </c>
      <c r="C44" s="22" t="s">
        <v>2</v>
      </c>
      <c r="D44" s="22" t="s">
        <v>1</v>
      </c>
      <c r="E44" s="22" t="s">
        <v>2</v>
      </c>
    </row>
    <row r="45" spans="1:5" ht="17.4" hidden="1">
      <c r="A45" s="23" t="s">
        <v>113</v>
      </c>
      <c r="B45" s="142">
        <f>21240+3600</f>
        <v>24840</v>
      </c>
      <c r="C45" s="142">
        <f>21240+3600</f>
        <v>24840</v>
      </c>
      <c r="D45" s="142">
        <v>0</v>
      </c>
      <c r="E45" s="142">
        <v>0</v>
      </c>
    </row>
    <row r="46" spans="1:5" ht="17.4" hidden="1">
      <c r="A46" s="24" t="s">
        <v>13</v>
      </c>
      <c r="B46" s="142">
        <f>SUM(B45:B45)</f>
        <v>24840</v>
      </c>
      <c r="C46" s="142">
        <f>C45</f>
        <v>24840</v>
      </c>
      <c r="D46" s="142">
        <f>D45</f>
        <v>0</v>
      </c>
      <c r="E46" s="142">
        <f>E45</f>
        <v>0</v>
      </c>
    </row>
    <row r="47" ht="13.8" hidden="1" thickBot="1">
      <c r="E47" s="143"/>
    </row>
    <row r="48" spans="1:5" ht="15.6" hidden="1">
      <c r="A48" s="168" t="s">
        <v>113</v>
      </c>
      <c r="B48" s="170" t="s">
        <v>0</v>
      </c>
      <c r="C48" s="171"/>
      <c r="D48" s="172"/>
      <c r="E48" s="143"/>
    </row>
    <row r="49" spans="1:5" ht="15" hidden="1">
      <c r="A49" s="169"/>
      <c r="B49" s="144" t="s">
        <v>1</v>
      </c>
      <c r="C49" s="23" t="s">
        <v>2</v>
      </c>
      <c r="D49" s="145" t="s">
        <v>27</v>
      </c>
      <c r="E49" s="143"/>
    </row>
    <row r="50" spans="1:5" ht="15" hidden="1">
      <c r="A50" s="146"/>
      <c r="B50" s="147"/>
      <c r="C50" s="148"/>
      <c r="D50" s="149"/>
      <c r="E50" s="143"/>
    </row>
    <row r="51" spans="1:5" ht="34.8" hidden="1">
      <c r="A51" s="150" t="s">
        <v>159</v>
      </c>
      <c r="B51" s="151">
        <v>611546.56</v>
      </c>
      <c r="C51" s="152">
        <v>611614.36</v>
      </c>
      <c r="D51" s="153">
        <f>C54/B54*100</f>
        <v>100.01108664563496</v>
      </c>
      <c r="E51" s="143"/>
    </row>
    <row r="52" spans="1:5" ht="34.8" hidden="1">
      <c r="A52" s="150" t="s">
        <v>160</v>
      </c>
      <c r="B52" s="154"/>
      <c r="C52" s="155"/>
      <c r="D52" s="156"/>
      <c r="E52" s="143"/>
    </row>
    <row r="53" spans="1:5" ht="18" hidden="1" thickBot="1">
      <c r="A53" s="157"/>
      <c r="B53" s="158"/>
      <c r="C53" s="159"/>
      <c r="D53" s="160"/>
      <c r="E53" s="143"/>
    </row>
    <row r="54" spans="1:5" ht="18" hidden="1" thickBot="1">
      <c r="A54" s="161" t="s">
        <v>13</v>
      </c>
      <c r="B54" s="162">
        <f>SUM(B51:B53)</f>
        <v>611546.56</v>
      </c>
      <c r="C54" s="163">
        <f>SUM(C51:C53)</f>
        <v>611614.36</v>
      </c>
      <c r="D54" s="164">
        <f>SUM(D51:D53)</f>
        <v>100.01108664563496</v>
      </c>
      <c r="E54" s="143"/>
    </row>
  </sheetData>
  <mergeCells count="17">
    <mergeCell ref="A1:E1"/>
    <mergeCell ref="A2:E2"/>
    <mergeCell ref="A41:E41"/>
    <mergeCell ref="C4:D4"/>
    <mergeCell ref="C6:D6"/>
    <mergeCell ref="C5:D5"/>
    <mergeCell ref="A7:A9"/>
    <mergeCell ref="B7:B9"/>
    <mergeCell ref="C7:C9"/>
    <mergeCell ref="D7:D9"/>
    <mergeCell ref="E7:E9"/>
    <mergeCell ref="G7:G9"/>
    <mergeCell ref="A48:A49"/>
    <mergeCell ref="B48:D48"/>
    <mergeCell ref="F7:F9"/>
    <mergeCell ref="B43:C43"/>
    <mergeCell ref="D43:E4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75" r:id="rId1"/>
  <ignoredErrors>
    <ignoredError sqref="B30:G30 B32:G34 B31:E31 G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 topLeftCell="A13">
      <selection activeCell="H35" sqref="H35"/>
    </sheetView>
  </sheetViews>
  <sheetFormatPr defaultColWidth="9.140625" defaultRowHeight="12.75"/>
  <cols>
    <col min="1" max="1" width="24.00390625" style="0" customWidth="1"/>
    <col min="2" max="2" width="17.00390625" style="0" customWidth="1"/>
    <col min="3" max="4" width="11.28125" style="0" bestFit="1" customWidth="1"/>
    <col min="5" max="5" width="14.421875" style="0" customWidth="1"/>
    <col min="6" max="6" width="11.00390625" style="0" customWidth="1"/>
    <col min="7" max="7" width="12.7109375" style="0" customWidth="1"/>
    <col min="257" max="257" width="25.8515625" style="0" customWidth="1"/>
    <col min="258" max="258" width="17.00390625" style="0" customWidth="1"/>
    <col min="259" max="260" width="11.28125" style="0" bestFit="1" customWidth="1"/>
    <col min="261" max="261" width="14.421875" style="0" customWidth="1"/>
    <col min="262" max="262" width="11.00390625" style="0" customWidth="1"/>
    <col min="263" max="263" width="12.7109375" style="0" customWidth="1"/>
    <col min="513" max="513" width="25.8515625" style="0" customWidth="1"/>
    <col min="514" max="514" width="17.00390625" style="0" customWidth="1"/>
    <col min="515" max="516" width="11.28125" style="0" bestFit="1" customWidth="1"/>
    <col min="517" max="517" width="14.421875" style="0" customWidth="1"/>
    <col min="518" max="518" width="11.00390625" style="0" customWidth="1"/>
    <col min="519" max="519" width="12.7109375" style="0" customWidth="1"/>
    <col min="769" max="769" width="25.8515625" style="0" customWidth="1"/>
    <col min="770" max="770" width="17.00390625" style="0" customWidth="1"/>
    <col min="771" max="772" width="11.28125" style="0" bestFit="1" customWidth="1"/>
    <col min="773" max="773" width="14.421875" style="0" customWidth="1"/>
    <col min="774" max="774" width="11.00390625" style="0" customWidth="1"/>
    <col min="775" max="775" width="12.7109375" style="0" customWidth="1"/>
    <col min="1025" max="1025" width="25.8515625" style="0" customWidth="1"/>
    <col min="1026" max="1026" width="17.00390625" style="0" customWidth="1"/>
    <col min="1027" max="1028" width="11.28125" style="0" bestFit="1" customWidth="1"/>
    <col min="1029" max="1029" width="14.421875" style="0" customWidth="1"/>
    <col min="1030" max="1030" width="11.00390625" style="0" customWidth="1"/>
    <col min="1031" max="1031" width="12.7109375" style="0" customWidth="1"/>
    <col min="1281" max="1281" width="25.8515625" style="0" customWidth="1"/>
    <col min="1282" max="1282" width="17.00390625" style="0" customWidth="1"/>
    <col min="1283" max="1284" width="11.28125" style="0" bestFit="1" customWidth="1"/>
    <col min="1285" max="1285" width="14.421875" style="0" customWidth="1"/>
    <col min="1286" max="1286" width="11.00390625" style="0" customWidth="1"/>
    <col min="1287" max="1287" width="12.7109375" style="0" customWidth="1"/>
    <col min="1537" max="1537" width="25.8515625" style="0" customWidth="1"/>
    <col min="1538" max="1538" width="17.00390625" style="0" customWidth="1"/>
    <col min="1539" max="1540" width="11.28125" style="0" bestFit="1" customWidth="1"/>
    <col min="1541" max="1541" width="14.421875" style="0" customWidth="1"/>
    <col min="1542" max="1542" width="11.00390625" style="0" customWidth="1"/>
    <col min="1543" max="1543" width="12.7109375" style="0" customWidth="1"/>
    <col min="1793" max="1793" width="25.8515625" style="0" customWidth="1"/>
    <col min="1794" max="1794" width="17.00390625" style="0" customWidth="1"/>
    <col min="1795" max="1796" width="11.28125" style="0" bestFit="1" customWidth="1"/>
    <col min="1797" max="1797" width="14.421875" style="0" customWidth="1"/>
    <col min="1798" max="1798" width="11.00390625" style="0" customWidth="1"/>
    <col min="1799" max="1799" width="12.7109375" style="0" customWidth="1"/>
    <col min="2049" max="2049" width="25.8515625" style="0" customWidth="1"/>
    <col min="2050" max="2050" width="17.00390625" style="0" customWidth="1"/>
    <col min="2051" max="2052" width="11.28125" style="0" bestFit="1" customWidth="1"/>
    <col min="2053" max="2053" width="14.421875" style="0" customWidth="1"/>
    <col min="2054" max="2054" width="11.00390625" style="0" customWidth="1"/>
    <col min="2055" max="2055" width="12.7109375" style="0" customWidth="1"/>
    <col min="2305" max="2305" width="25.8515625" style="0" customWidth="1"/>
    <col min="2306" max="2306" width="17.00390625" style="0" customWidth="1"/>
    <col min="2307" max="2308" width="11.28125" style="0" bestFit="1" customWidth="1"/>
    <col min="2309" max="2309" width="14.421875" style="0" customWidth="1"/>
    <col min="2310" max="2310" width="11.00390625" style="0" customWidth="1"/>
    <col min="2311" max="2311" width="12.7109375" style="0" customWidth="1"/>
    <col min="2561" max="2561" width="25.8515625" style="0" customWidth="1"/>
    <col min="2562" max="2562" width="17.00390625" style="0" customWidth="1"/>
    <col min="2563" max="2564" width="11.28125" style="0" bestFit="1" customWidth="1"/>
    <col min="2565" max="2565" width="14.421875" style="0" customWidth="1"/>
    <col min="2566" max="2566" width="11.00390625" style="0" customWidth="1"/>
    <col min="2567" max="2567" width="12.7109375" style="0" customWidth="1"/>
    <col min="2817" max="2817" width="25.8515625" style="0" customWidth="1"/>
    <col min="2818" max="2818" width="17.00390625" style="0" customWidth="1"/>
    <col min="2819" max="2820" width="11.28125" style="0" bestFit="1" customWidth="1"/>
    <col min="2821" max="2821" width="14.421875" style="0" customWidth="1"/>
    <col min="2822" max="2822" width="11.00390625" style="0" customWidth="1"/>
    <col min="2823" max="2823" width="12.7109375" style="0" customWidth="1"/>
    <col min="3073" max="3073" width="25.8515625" style="0" customWidth="1"/>
    <col min="3074" max="3074" width="17.00390625" style="0" customWidth="1"/>
    <col min="3075" max="3076" width="11.28125" style="0" bestFit="1" customWidth="1"/>
    <col min="3077" max="3077" width="14.421875" style="0" customWidth="1"/>
    <col min="3078" max="3078" width="11.00390625" style="0" customWidth="1"/>
    <col min="3079" max="3079" width="12.7109375" style="0" customWidth="1"/>
    <col min="3329" max="3329" width="25.8515625" style="0" customWidth="1"/>
    <col min="3330" max="3330" width="17.00390625" style="0" customWidth="1"/>
    <col min="3331" max="3332" width="11.28125" style="0" bestFit="1" customWidth="1"/>
    <col min="3333" max="3333" width="14.421875" style="0" customWidth="1"/>
    <col min="3334" max="3334" width="11.00390625" style="0" customWidth="1"/>
    <col min="3335" max="3335" width="12.7109375" style="0" customWidth="1"/>
    <col min="3585" max="3585" width="25.8515625" style="0" customWidth="1"/>
    <col min="3586" max="3586" width="17.00390625" style="0" customWidth="1"/>
    <col min="3587" max="3588" width="11.28125" style="0" bestFit="1" customWidth="1"/>
    <col min="3589" max="3589" width="14.421875" style="0" customWidth="1"/>
    <col min="3590" max="3590" width="11.00390625" style="0" customWidth="1"/>
    <col min="3591" max="3591" width="12.7109375" style="0" customWidth="1"/>
    <col min="3841" max="3841" width="25.8515625" style="0" customWidth="1"/>
    <col min="3842" max="3842" width="17.00390625" style="0" customWidth="1"/>
    <col min="3843" max="3844" width="11.28125" style="0" bestFit="1" customWidth="1"/>
    <col min="3845" max="3845" width="14.421875" style="0" customWidth="1"/>
    <col min="3846" max="3846" width="11.00390625" style="0" customWidth="1"/>
    <col min="3847" max="3847" width="12.7109375" style="0" customWidth="1"/>
    <col min="4097" max="4097" width="25.8515625" style="0" customWidth="1"/>
    <col min="4098" max="4098" width="17.00390625" style="0" customWidth="1"/>
    <col min="4099" max="4100" width="11.28125" style="0" bestFit="1" customWidth="1"/>
    <col min="4101" max="4101" width="14.421875" style="0" customWidth="1"/>
    <col min="4102" max="4102" width="11.00390625" style="0" customWidth="1"/>
    <col min="4103" max="4103" width="12.7109375" style="0" customWidth="1"/>
    <col min="4353" max="4353" width="25.8515625" style="0" customWidth="1"/>
    <col min="4354" max="4354" width="17.00390625" style="0" customWidth="1"/>
    <col min="4355" max="4356" width="11.28125" style="0" bestFit="1" customWidth="1"/>
    <col min="4357" max="4357" width="14.421875" style="0" customWidth="1"/>
    <col min="4358" max="4358" width="11.00390625" style="0" customWidth="1"/>
    <col min="4359" max="4359" width="12.7109375" style="0" customWidth="1"/>
    <col min="4609" max="4609" width="25.8515625" style="0" customWidth="1"/>
    <col min="4610" max="4610" width="17.00390625" style="0" customWidth="1"/>
    <col min="4611" max="4612" width="11.28125" style="0" bestFit="1" customWidth="1"/>
    <col min="4613" max="4613" width="14.421875" style="0" customWidth="1"/>
    <col min="4614" max="4614" width="11.00390625" style="0" customWidth="1"/>
    <col min="4615" max="4615" width="12.7109375" style="0" customWidth="1"/>
    <col min="4865" max="4865" width="25.8515625" style="0" customWidth="1"/>
    <col min="4866" max="4866" width="17.00390625" style="0" customWidth="1"/>
    <col min="4867" max="4868" width="11.28125" style="0" bestFit="1" customWidth="1"/>
    <col min="4869" max="4869" width="14.421875" style="0" customWidth="1"/>
    <col min="4870" max="4870" width="11.00390625" style="0" customWidth="1"/>
    <col min="4871" max="4871" width="12.7109375" style="0" customWidth="1"/>
    <col min="5121" max="5121" width="25.8515625" style="0" customWidth="1"/>
    <col min="5122" max="5122" width="17.00390625" style="0" customWidth="1"/>
    <col min="5123" max="5124" width="11.28125" style="0" bestFit="1" customWidth="1"/>
    <col min="5125" max="5125" width="14.421875" style="0" customWidth="1"/>
    <col min="5126" max="5126" width="11.00390625" style="0" customWidth="1"/>
    <col min="5127" max="5127" width="12.7109375" style="0" customWidth="1"/>
    <col min="5377" max="5377" width="25.8515625" style="0" customWidth="1"/>
    <col min="5378" max="5378" width="17.00390625" style="0" customWidth="1"/>
    <col min="5379" max="5380" width="11.28125" style="0" bestFit="1" customWidth="1"/>
    <col min="5381" max="5381" width="14.421875" style="0" customWidth="1"/>
    <col min="5382" max="5382" width="11.00390625" style="0" customWidth="1"/>
    <col min="5383" max="5383" width="12.7109375" style="0" customWidth="1"/>
    <col min="5633" max="5633" width="25.8515625" style="0" customWidth="1"/>
    <col min="5634" max="5634" width="17.00390625" style="0" customWidth="1"/>
    <col min="5635" max="5636" width="11.28125" style="0" bestFit="1" customWidth="1"/>
    <col min="5637" max="5637" width="14.421875" style="0" customWidth="1"/>
    <col min="5638" max="5638" width="11.00390625" style="0" customWidth="1"/>
    <col min="5639" max="5639" width="12.7109375" style="0" customWidth="1"/>
    <col min="5889" max="5889" width="25.8515625" style="0" customWidth="1"/>
    <col min="5890" max="5890" width="17.00390625" style="0" customWidth="1"/>
    <col min="5891" max="5892" width="11.28125" style="0" bestFit="1" customWidth="1"/>
    <col min="5893" max="5893" width="14.421875" style="0" customWidth="1"/>
    <col min="5894" max="5894" width="11.00390625" style="0" customWidth="1"/>
    <col min="5895" max="5895" width="12.7109375" style="0" customWidth="1"/>
    <col min="6145" max="6145" width="25.8515625" style="0" customWidth="1"/>
    <col min="6146" max="6146" width="17.00390625" style="0" customWidth="1"/>
    <col min="6147" max="6148" width="11.28125" style="0" bestFit="1" customWidth="1"/>
    <col min="6149" max="6149" width="14.421875" style="0" customWidth="1"/>
    <col min="6150" max="6150" width="11.00390625" style="0" customWidth="1"/>
    <col min="6151" max="6151" width="12.7109375" style="0" customWidth="1"/>
    <col min="6401" max="6401" width="25.8515625" style="0" customWidth="1"/>
    <col min="6402" max="6402" width="17.00390625" style="0" customWidth="1"/>
    <col min="6403" max="6404" width="11.28125" style="0" bestFit="1" customWidth="1"/>
    <col min="6405" max="6405" width="14.421875" style="0" customWidth="1"/>
    <col min="6406" max="6406" width="11.00390625" style="0" customWidth="1"/>
    <col min="6407" max="6407" width="12.7109375" style="0" customWidth="1"/>
    <col min="6657" max="6657" width="25.8515625" style="0" customWidth="1"/>
    <col min="6658" max="6658" width="17.00390625" style="0" customWidth="1"/>
    <col min="6659" max="6660" width="11.28125" style="0" bestFit="1" customWidth="1"/>
    <col min="6661" max="6661" width="14.421875" style="0" customWidth="1"/>
    <col min="6662" max="6662" width="11.00390625" style="0" customWidth="1"/>
    <col min="6663" max="6663" width="12.7109375" style="0" customWidth="1"/>
    <col min="6913" max="6913" width="25.8515625" style="0" customWidth="1"/>
    <col min="6914" max="6914" width="17.00390625" style="0" customWidth="1"/>
    <col min="6915" max="6916" width="11.28125" style="0" bestFit="1" customWidth="1"/>
    <col min="6917" max="6917" width="14.421875" style="0" customWidth="1"/>
    <col min="6918" max="6918" width="11.00390625" style="0" customWidth="1"/>
    <col min="6919" max="6919" width="12.7109375" style="0" customWidth="1"/>
    <col min="7169" max="7169" width="25.8515625" style="0" customWidth="1"/>
    <col min="7170" max="7170" width="17.00390625" style="0" customWidth="1"/>
    <col min="7171" max="7172" width="11.28125" style="0" bestFit="1" customWidth="1"/>
    <col min="7173" max="7173" width="14.421875" style="0" customWidth="1"/>
    <col min="7174" max="7174" width="11.00390625" style="0" customWidth="1"/>
    <col min="7175" max="7175" width="12.7109375" style="0" customWidth="1"/>
    <col min="7425" max="7425" width="25.8515625" style="0" customWidth="1"/>
    <col min="7426" max="7426" width="17.00390625" style="0" customWidth="1"/>
    <col min="7427" max="7428" width="11.28125" style="0" bestFit="1" customWidth="1"/>
    <col min="7429" max="7429" width="14.421875" style="0" customWidth="1"/>
    <col min="7430" max="7430" width="11.00390625" style="0" customWidth="1"/>
    <col min="7431" max="7431" width="12.7109375" style="0" customWidth="1"/>
    <col min="7681" max="7681" width="25.8515625" style="0" customWidth="1"/>
    <col min="7682" max="7682" width="17.00390625" style="0" customWidth="1"/>
    <col min="7683" max="7684" width="11.28125" style="0" bestFit="1" customWidth="1"/>
    <col min="7685" max="7685" width="14.421875" style="0" customWidth="1"/>
    <col min="7686" max="7686" width="11.00390625" style="0" customWidth="1"/>
    <col min="7687" max="7687" width="12.7109375" style="0" customWidth="1"/>
    <col min="7937" max="7937" width="25.8515625" style="0" customWidth="1"/>
    <col min="7938" max="7938" width="17.00390625" style="0" customWidth="1"/>
    <col min="7939" max="7940" width="11.28125" style="0" bestFit="1" customWidth="1"/>
    <col min="7941" max="7941" width="14.421875" style="0" customWidth="1"/>
    <col min="7942" max="7942" width="11.00390625" style="0" customWidth="1"/>
    <col min="7943" max="7943" width="12.7109375" style="0" customWidth="1"/>
    <col min="8193" max="8193" width="25.8515625" style="0" customWidth="1"/>
    <col min="8194" max="8194" width="17.00390625" style="0" customWidth="1"/>
    <col min="8195" max="8196" width="11.28125" style="0" bestFit="1" customWidth="1"/>
    <col min="8197" max="8197" width="14.421875" style="0" customWidth="1"/>
    <col min="8198" max="8198" width="11.00390625" style="0" customWidth="1"/>
    <col min="8199" max="8199" width="12.7109375" style="0" customWidth="1"/>
    <col min="8449" max="8449" width="25.8515625" style="0" customWidth="1"/>
    <col min="8450" max="8450" width="17.00390625" style="0" customWidth="1"/>
    <col min="8451" max="8452" width="11.28125" style="0" bestFit="1" customWidth="1"/>
    <col min="8453" max="8453" width="14.421875" style="0" customWidth="1"/>
    <col min="8454" max="8454" width="11.00390625" style="0" customWidth="1"/>
    <col min="8455" max="8455" width="12.7109375" style="0" customWidth="1"/>
    <col min="8705" max="8705" width="25.8515625" style="0" customWidth="1"/>
    <col min="8706" max="8706" width="17.00390625" style="0" customWidth="1"/>
    <col min="8707" max="8708" width="11.28125" style="0" bestFit="1" customWidth="1"/>
    <col min="8709" max="8709" width="14.421875" style="0" customWidth="1"/>
    <col min="8710" max="8710" width="11.00390625" style="0" customWidth="1"/>
    <col min="8711" max="8711" width="12.7109375" style="0" customWidth="1"/>
    <col min="8961" max="8961" width="25.8515625" style="0" customWidth="1"/>
    <col min="8962" max="8962" width="17.00390625" style="0" customWidth="1"/>
    <col min="8963" max="8964" width="11.28125" style="0" bestFit="1" customWidth="1"/>
    <col min="8965" max="8965" width="14.421875" style="0" customWidth="1"/>
    <col min="8966" max="8966" width="11.00390625" style="0" customWidth="1"/>
    <col min="8967" max="8967" width="12.7109375" style="0" customWidth="1"/>
    <col min="9217" max="9217" width="25.8515625" style="0" customWidth="1"/>
    <col min="9218" max="9218" width="17.00390625" style="0" customWidth="1"/>
    <col min="9219" max="9220" width="11.28125" style="0" bestFit="1" customWidth="1"/>
    <col min="9221" max="9221" width="14.421875" style="0" customWidth="1"/>
    <col min="9222" max="9222" width="11.00390625" style="0" customWidth="1"/>
    <col min="9223" max="9223" width="12.7109375" style="0" customWidth="1"/>
    <col min="9473" max="9473" width="25.8515625" style="0" customWidth="1"/>
    <col min="9474" max="9474" width="17.00390625" style="0" customWidth="1"/>
    <col min="9475" max="9476" width="11.28125" style="0" bestFit="1" customWidth="1"/>
    <col min="9477" max="9477" width="14.421875" style="0" customWidth="1"/>
    <col min="9478" max="9478" width="11.00390625" style="0" customWidth="1"/>
    <col min="9479" max="9479" width="12.7109375" style="0" customWidth="1"/>
    <col min="9729" max="9729" width="25.8515625" style="0" customWidth="1"/>
    <col min="9730" max="9730" width="17.00390625" style="0" customWidth="1"/>
    <col min="9731" max="9732" width="11.28125" style="0" bestFit="1" customWidth="1"/>
    <col min="9733" max="9733" width="14.421875" style="0" customWidth="1"/>
    <col min="9734" max="9734" width="11.00390625" style="0" customWidth="1"/>
    <col min="9735" max="9735" width="12.7109375" style="0" customWidth="1"/>
    <col min="9985" max="9985" width="25.8515625" style="0" customWidth="1"/>
    <col min="9986" max="9986" width="17.00390625" style="0" customWidth="1"/>
    <col min="9987" max="9988" width="11.28125" style="0" bestFit="1" customWidth="1"/>
    <col min="9989" max="9989" width="14.421875" style="0" customWidth="1"/>
    <col min="9990" max="9990" width="11.00390625" style="0" customWidth="1"/>
    <col min="9991" max="9991" width="12.7109375" style="0" customWidth="1"/>
    <col min="10241" max="10241" width="25.8515625" style="0" customWidth="1"/>
    <col min="10242" max="10242" width="17.00390625" style="0" customWidth="1"/>
    <col min="10243" max="10244" width="11.28125" style="0" bestFit="1" customWidth="1"/>
    <col min="10245" max="10245" width="14.421875" style="0" customWidth="1"/>
    <col min="10246" max="10246" width="11.00390625" style="0" customWidth="1"/>
    <col min="10247" max="10247" width="12.7109375" style="0" customWidth="1"/>
    <col min="10497" max="10497" width="25.8515625" style="0" customWidth="1"/>
    <col min="10498" max="10498" width="17.00390625" style="0" customWidth="1"/>
    <col min="10499" max="10500" width="11.28125" style="0" bestFit="1" customWidth="1"/>
    <col min="10501" max="10501" width="14.421875" style="0" customWidth="1"/>
    <col min="10502" max="10502" width="11.00390625" style="0" customWidth="1"/>
    <col min="10503" max="10503" width="12.7109375" style="0" customWidth="1"/>
    <col min="10753" max="10753" width="25.8515625" style="0" customWidth="1"/>
    <col min="10754" max="10754" width="17.00390625" style="0" customWidth="1"/>
    <col min="10755" max="10756" width="11.28125" style="0" bestFit="1" customWidth="1"/>
    <col min="10757" max="10757" width="14.421875" style="0" customWidth="1"/>
    <col min="10758" max="10758" width="11.00390625" style="0" customWidth="1"/>
    <col min="10759" max="10759" width="12.7109375" style="0" customWidth="1"/>
    <col min="11009" max="11009" width="25.8515625" style="0" customWidth="1"/>
    <col min="11010" max="11010" width="17.00390625" style="0" customWidth="1"/>
    <col min="11011" max="11012" width="11.28125" style="0" bestFit="1" customWidth="1"/>
    <col min="11013" max="11013" width="14.421875" style="0" customWidth="1"/>
    <col min="11014" max="11014" width="11.00390625" style="0" customWidth="1"/>
    <col min="11015" max="11015" width="12.7109375" style="0" customWidth="1"/>
    <col min="11265" max="11265" width="25.8515625" style="0" customWidth="1"/>
    <col min="11266" max="11266" width="17.00390625" style="0" customWidth="1"/>
    <col min="11267" max="11268" width="11.28125" style="0" bestFit="1" customWidth="1"/>
    <col min="11269" max="11269" width="14.421875" style="0" customWidth="1"/>
    <col min="11270" max="11270" width="11.00390625" style="0" customWidth="1"/>
    <col min="11271" max="11271" width="12.7109375" style="0" customWidth="1"/>
    <col min="11521" max="11521" width="25.8515625" style="0" customWidth="1"/>
    <col min="11522" max="11522" width="17.00390625" style="0" customWidth="1"/>
    <col min="11523" max="11524" width="11.28125" style="0" bestFit="1" customWidth="1"/>
    <col min="11525" max="11525" width="14.421875" style="0" customWidth="1"/>
    <col min="11526" max="11526" width="11.00390625" style="0" customWidth="1"/>
    <col min="11527" max="11527" width="12.7109375" style="0" customWidth="1"/>
    <col min="11777" max="11777" width="25.8515625" style="0" customWidth="1"/>
    <col min="11778" max="11778" width="17.00390625" style="0" customWidth="1"/>
    <col min="11779" max="11780" width="11.28125" style="0" bestFit="1" customWidth="1"/>
    <col min="11781" max="11781" width="14.421875" style="0" customWidth="1"/>
    <col min="11782" max="11782" width="11.00390625" style="0" customWidth="1"/>
    <col min="11783" max="11783" width="12.7109375" style="0" customWidth="1"/>
    <col min="12033" max="12033" width="25.8515625" style="0" customWidth="1"/>
    <col min="12034" max="12034" width="17.00390625" style="0" customWidth="1"/>
    <col min="12035" max="12036" width="11.28125" style="0" bestFit="1" customWidth="1"/>
    <col min="12037" max="12037" width="14.421875" style="0" customWidth="1"/>
    <col min="12038" max="12038" width="11.00390625" style="0" customWidth="1"/>
    <col min="12039" max="12039" width="12.7109375" style="0" customWidth="1"/>
    <col min="12289" max="12289" width="25.8515625" style="0" customWidth="1"/>
    <col min="12290" max="12290" width="17.00390625" style="0" customWidth="1"/>
    <col min="12291" max="12292" width="11.28125" style="0" bestFit="1" customWidth="1"/>
    <col min="12293" max="12293" width="14.421875" style="0" customWidth="1"/>
    <col min="12294" max="12294" width="11.00390625" style="0" customWidth="1"/>
    <col min="12295" max="12295" width="12.7109375" style="0" customWidth="1"/>
    <col min="12545" max="12545" width="25.8515625" style="0" customWidth="1"/>
    <col min="12546" max="12546" width="17.00390625" style="0" customWidth="1"/>
    <col min="12547" max="12548" width="11.28125" style="0" bestFit="1" customWidth="1"/>
    <col min="12549" max="12549" width="14.421875" style="0" customWidth="1"/>
    <col min="12550" max="12550" width="11.00390625" style="0" customWidth="1"/>
    <col min="12551" max="12551" width="12.7109375" style="0" customWidth="1"/>
    <col min="12801" max="12801" width="25.8515625" style="0" customWidth="1"/>
    <col min="12802" max="12802" width="17.00390625" style="0" customWidth="1"/>
    <col min="12803" max="12804" width="11.28125" style="0" bestFit="1" customWidth="1"/>
    <col min="12805" max="12805" width="14.421875" style="0" customWidth="1"/>
    <col min="12806" max="12806" width="11.00390625" style="0" customWidth="1"/>
    <col min="12807" max="12807" width="12.7109375" style="0" customWidth="1"/>
    <col min="13057" max="13057" width="25.8515625" style="0" customWidth="1"/>
    <col min="13058" max="13058" width="17.00390625" style="0" customWidth="1"/>
    <col min="13059" max="13060" width="11.28125" style="0" bestFit="1" customWidth="1"/>
    <col min="13061" max="13061" width="14.421875" style="0" customWidth="1"/>
    <col min="13062" max="13062" width="11.00390625" style="0" customWidth="1"/>
    <col min="13063" max="13063" width="12.7109375" style="0" customWidth="1"/>
    <col min="13313" max="13313" width="25.8515625" style="0" customWidth="1"/>
    <col min="13314" max="13314" width="17.00390625" style="0" customWidth="1"/>
    <col min="13315" max="13316" width="11.28125" style="0" bestFit="1" customWidth="1"/>
    <col min="13317" max="13317" width="14.421875" style="0" customWidth="1"/>
    <col min="13318" max="13318" width="11.00390625" style="0" customWidth="1"/>
    <col min="13319" max="13319" width="12.7109375" style="0" customWidth="1"/>
    <col min="13569" max="13569" width="25.8515625" style="0" customWidth="1"/>
    <col min="13570" max="13570" width="17.00390625" style="0" customWidth="1"/>
    <col min="13571" max="13572" width="11.28125" style="0" bestFit="1" customWidth="1"/>
    <col min="13573" max="13573" width="14.421875" style="0" customWidth="1"/>
    <col min="13574" max="13574" width="11.00390625" style="0" customWidth="1"/>
    <col min="13575" max="13575" width="12.7109375" style="0" customWidth="1"/>
    <col min="13825" max="13825" width="25.8515625" style="0" customWidth="1"/>
    <col min="13826" max="13826" width="17.00390625" style="0" customWidth="1"/>
    <col min="13827" max="13828" width="11.28125" style="0" bestFit="1" customWidth="1"/>
    <col min="13829" max="13829" width="14.421875" style="0" customWidth="1"/>
    <col min="13830" max="13830" width="11.00390625" style="0" customWidth="1"/>
    <col min="13831" max="13831" width="12.7109375" style="0" customWidth="1"/>
    <col min="14081" max="14081" width="25.8515625" style="0" customWidth="1"/>
    <col min="14082" max="14082" width="17.00390625" style="0" customWidth="1"/>
    <col min="14083" max="14084" width="11.28125" style="0" bestFit="1" customWidth="1"/>
    <col min="14085" max="14085" width="14.421875" style="0" customWidth="1"/>
    <col min="14086" max="14086" width="11.00390625" style="0" customWidth="1"/>
    <col min="14087" max="14087" width="12.7109375" style="0" customWidth="1"/>
    <col min="14337" max="14337" width="25.8515625" style="0" customWidth="1"/>
    <col min="14338" max="14338" width="17.00390625" style="0" customWidth="1"/>
    <col min="14339" max="14340" width="11.28125" style="0" bestFit="1" customWidth="1"/>
    <col min="14341" max="14341" width="14.421875" style="0" customWidth="1"/>
    <col min="14342" max="14342" width="11.00390625" style="0" customWidth="1"/>
    <col min="14343" max="14343" width="12.7109375" style="0" customWidth="1"/>
    <col min="14593" max="14593" width="25.8515625" style="0" customWidth="1"/>
    <col min="14594" max="14594" width="17.00390625" style="0" customWidth="1"/>
    <col min="14595" max="14596" width="11.28125" style="0" bestFit="1" customWidth="1"/>
    <col min="14597" max="14597" width="14.421875" style="0" customWidth="1"/>
    <col min="14598" max="14598" width="11.00390625" style="0" customWidth="1"/>
    <col min="14599" max="14599" width="12.7109375" style="0" customWidth="1"/>
    <col min="14849" max="14849" width="25.8515625" style="0" customWidth="1"/>
    <col min="14850" max="14850" width="17.00390625" style="0" customWidth="1"/>
    <col min="14851" max="14852" width="11.28125" style="0" bestFit="1" customWidth="1"/>
    <col min="14853" max="14853" width="14.421875" style="0" customWidth="1"/>
    <col min="14854" max="14854" width="11.00390625" style="0" customWidth="1"/>
    <col min="14855" max="14855" width="12.7109375" style="0" customWidth="1"/>
    <col min="15105" max="15105" width="25.8515625" style="0" customWidth="1"/>
    <col min="15106" max="15106" width="17.00390625" style="0" customWidth="1"/>
    <col min="15107" max="15108" width="11.28125" style="0" bestFit="1" customWidth="1"/>
    <col min="15109" max="15109" width="14.421875" style="0" customWidth="1"/>
    <col min="15110" max="15110" width="11.00390625" style="0" customWidth="1"/>
    <col min="15111" max="15111" width="12.7109375" style="0" customWidth="1"/>
    <col min="15361" max="15361" width="25.8515625" style="0" customWidth="1"/>
    <col min="15362" max="15362" width="17.00390625" style="0" customWidth="1"/>
    <col min="15363" max="15364" width="11.28125" style="0" bestFit="1" customWidth="1"/>
    <col min="15365" max="15365" width="14.421875" style="0" customWidth="1"/>
    <col min="15366" max="15366" width="11.00390625" style="0" customWidth="1"/>
    <col min="15367" max="15367" width="12.7109375" style="0" customWidth="1"/>
    <col min="15617" max="15617" width="25.8515625" style="0" customWidth="1"/>
    <col min="15618" max="15618" width="17.00390625" style="0" customWidth="1"/>
    <col min="15619" max="15620" width="11.28125" style="0" bestFit="1" customWidth="1"/>
    <col min="15621" max="15621" width="14.421875" style="0" customWidth="1"/>
    <col min="15622" max="15622" width="11.00390625" style="0" customWidth="1"/>
    <col min="15623" max="15623" width="12.7109375" style="0" customWidth="1"/>
    <col min="15873" max="15873" width="25.8515625" style="0" customWidth="1"/>
    <col min="15874" max="15874" width="17.00390625" style="0" customWidth="1"/>
    <col min="15875" max="15876" width="11.28125" style="0" bestFit="1" customWidth="1"/>
    <col min="15877" max="15877" width="14.421875" style="0" customWidth="1"/>
    <col min="15878" max="15878" width="11.00390625" style="0" customWidth="1"/>
    <col min="15879" max="15879" width="12.7109375" style="0" customWidth="1"/>
    <col min="16129" max="16129" width="25.8515625" style="0" customWidth="1"/>
    <col min="16130" max="16130" width="17.00390625" style="0" customWidth="1"/>
    <col min="16131" max="16132" width="11.28125" style="0" bestFit="1" customWidth="1"/>
    <col min="16133" max="16133" width="14.421875" style="0" customWidth="1"/>
    <col min="16134" max="16134" width="11.00390625" style="0" customWidth="1"/>
    <col min="16135" max="16135" width="12.7109375" style="0" customWidth="1"/>
  </cols>
  <sheetData>
    <row r="1" spans="1:7" ht="21">
      <c r="A1" s="204" t="s">
        <v>41</v>
      </c>
      <c r="B1" s="204"/>
      <c r="C1" s="204"/>
      <c r="D1" s="204"/>
      <c r="E1" s="204"/>
      <c r="F1" s="204"/>
      <c r="G1" s="204"/>
    </row>
    <row r="2" spans="1:7" ht="17.4">
      <c r="A2" s="205" t="s">
        <v>42</v>
      </c>
      <c r="B2" s="205"/>
      <c r="C2" s="205"/>
      <c r="D2" s="205"/>
      <c r="E2" s="205"/>
      <c r="F2" s="205"/>
      <c r="G2" s="205"/>
    </row>
    <row r="3" spans="1:7" ht="17.4">
      <c r="A3" s="205" t="s">
        <v>114</v>
      </c>
      <c r="B3" s="205"/>
      <c r="C3" s="205"/>
      <c r="D3" s="205"/>
      <c r="E3" s="205"/>
      <c r="F3" s="205"/>
      <c r="G3" s="205"/>
    </row>
    <row r="4" spans="6:7" ht="14.4" thickBot="1">
      <c r="F4" s="37"/>
      <c r="G4" s="38"/>
    </row>
    <row r="5" spans="1:7" ht="26.4">
      <c r="A5" s="201" t="s">
        <v>45</v>
      </c>
      <c r="B5" s="75" t="s">
        <v>43</v>
      </c>
      <c r="C5" s="74" t="s">
        <v>33</v>
      </c>
      <c r="D5" s="73" t="s">
        <v>26</v>
      </c>
      <c r="E5" s="73" t="s">
        <v>34</v>
      </c>
      <c r="F5" s="76" t="s">
        <v>44</v>
      </c>
      <c r="G5" s="39" t="s">
        <v>35</v>
      </c>
    </row>
    <row r="6" spans="1:7" ht="17.4" customHeight="1">
      <c r="A6" s="202"/>
      <c r="B6" s="77"/>
      <c r="C6" s="40"/>
      <c r="D6" s="40"/>
      <c r="E6" s="40"/>
      <c r="F6" s="78"/>
      <c r="G6" s="41"/>
    </row>
    <row r="7" spans="1:7" ht="17.4">
      <c r="A7" s="202"/>
      <c r="B7" s="79"/>
      <c r="C7" s="42"/>
      <c r="D7" s="43"/>
      <c r="E7" s="43"/>
      <c r="F7" s="80"/>
      <c r="G7" s="41"/>
    </row>
    <row r="8" spans="1:7" ht="17.4">
      <c r="A8" s="202"/>
      <c r="B8" s="81">
        <v>2021</v>
      </c>
      <c r="C8" s="44">
        <v>611546.5599999999</v>
      </c>
      <c r="D8" s="44">
        <v>611614.3599999999</v>
      </c>
      <c r="E8" s="44">
        <v>567584</v>
      </c>
      <c r="F8" s="80"/>
      <c r="G8" s="41">
        <f>D8-E8</f>
        <v>44030.35999999987</v>
      </c>
    </row>
    <row r="9" spans="1:7" ht="18" thickBot="1">
      <c r="A9" s="202"/>
      <c r="B9" s="82"/>
      <c r="C9" s="83"/>
      <c r="D9" s="84"/>
      <c r="E9" s="84"/>
      <c r="F9" s="85"/>
      <c r="G9" s="45"/>
    </row>
    <row r="10" spans="1:7" ht="21.6" thickBot="1">
      <c r="A10" s="203"/>
      <c r="B10" s="194"/>
      <c r="C10" s="195"/>
      <c r="D10" s="195"/>
      <c r="E10" s="195"/>
      <c r="F10" s="196"/>
      <c r="G10" s="46"/>
    </row>
    <row r="11" spans="1:7" ht="18" thickBot="1">
      <c r="A11" s="86"/>
      <c r="B11" s="87"/>
      <c r="C11" s="87"/>
      <c r="D11" s="87"/>
      <c r="E11" s="87"/>
      <c r="F11" s="88"/>
      <c r="G11" s="89"/>
    </row>
    <row r="12" spans="1:7" ht="17.4">
      <c r="A12" s="198" t="s">
        <v>161</v>
      </c>
      <c r="B12" s="93" t="s">
        <v>115</v>
      </c>
      <c r="C12" s="91"/>
      <c r="D12" s="92"/>
      <c r="E12" s="92"/>
      <c r="F12" s="94"/>
      <c r="G12" s="47">
        <v>-81685</v>
      </c>
    </row>
    <row r="13" spans="1:7" ht="17.4">
      <c r="A13" s="199"/>
      <c r="B13" s="79"/>
      <c r="C13" s="43"/>
      <c r="D13" s="43"/>
      <c r="E13" s="43"/>
      <c r="F13" s="95"/>
      <c r="G13" s="41"/>
    </row>
    <row r="14" spans="1:7" ht="17.4">
      <c r="A14" s="199"/>
      <c r="B14" s="81">
        <v>2021</v>
      </c>
      <c r="C14" s="42">
        <v>167861.86897494306</v>
      </c>
      <c r="D14" s="42">
        <v>167880.4792255125</v>
      </c>
      <c r="E14" s="43"/>
      <c r="F14" s="43">
        <v>123899</v>
      </c>
      <c r="G14" s="41">
        <f>D14-F14</f>
        <v>43981.47922551251</v>
      </c>
    </row>
    <row r="15" spans="1:7" ht="18" thickBot="1">
      <c r="A15" s="199"/>
      <c r="B15" s="82"/>
      <c r="C15" s="84"/>
      <c r="D15" s="84"/>
      <c r="E15" s="84" t="s">
        <v>47</v>
      </c>
      <c r="F15" s="96"/>
      <c r="G15" s="45"/>
    </row>
    <row r="16" spans="1:7" ht="21.6" thickBot="1">
      <c r="A16" s="200"/>
      <c r="B16" s="194" t="s">
        <v>116</v>
      </c>
      <c r="C16" s="195"/>
      <c r="D16" s="195"/>
      <c r="E16" s="195"/>
      <c r="F16" s="196"/>
      <c r="G16" s="46">
        <f>SUM(G12:G15)</f>
        <v>-37703.52077448749</v>
      </c>
    </row>
    <row r="17" spans="1:7" ht="21.6" thickBot="1">
      <c r="A17" s="185"/>
      <c r="B17" s="186"/>
      <c r="C17" s="186"/>
      <c r="D17" s="186"/>
      <c r="E17" s="186"/>
      <c r="F17" s="187"/>
      <c r="G17" s="90"/>
    </row>
    <row r="18" spans="1:7" ht="17.4">
      <c r="A18" s="188" t="s">
        <v>162</v>
      </c>
      <c r="B18" s="191" t="s">
        <v>46</v>
      </c>
      <c r="C18" s="192"/>
      <c r="D18" s="192"/>
      <c r="E18" s="192"/>
      <c r="F18" s="193"/>
      <c r="G18" s="97">
        <v>55360</v>
      </c>
    </row>
    <row r="19" spans="1:7" ht="17.4">
      <c r="A19" s="189"/>
      <c r="B19" s="79"/>
      <c r="C19" s="42"/>
      <c r="D19" s="42"/>
      <c r="E19" s="43"/>
      <c r="F19" s="95"/>
      <c r="G19" s="98"/>
    </row>
    <row r="20" spans="1:7" ht="17.4">
      <c r="A20" s="189"/>
      <c r="B20" s="81">
        <v>2021</v>
      </c>
      <c r="C20" s="42">
        <v>24840</v>
      </c>
      <c r="D20" s="42">
        <v>24840</v>
      </c>
      <c r="E20" s="48"/>
      <c r="F20" s="95">
        <v>0</v>
      </c>
      <c r="G20" s="98">
        <f>D20-F20</f>
        <v>24840</v>
      </c>
    </row>
    <row r="21" spans="1:7" ht="18" thickBot="1">
      <c r="A21" s="189"/>
      <c r="B21" s="82"/>
      <c r="C21" s="83"/>
      <c r="D21" s="83"/>
      <c r="E21" s="100"/>
      <c r="F21" s="96"/>
      <c r="G21" s="99"/>
    </row>
    <row r="22" spans="1:7" ht="21.6" thickBot="1">
      <c r="A22" s="190"/>
      <c r="B22" s="194" t="s">
        <v>116</v>
      </c>
      <c r="C22" s="195"/>
      <c r="D22" s="195"/>
      <c r="E22" s="195"/>
      <c r="F22" s="196"/>
      <c r="G22" s="49">
        <f>SUM(G18:G21)</f>
        <v>80200</v>
      </c>
    </row>
    <row r="23" spans="1:7" ht="15.6">
      <c r="A23" s="50"/>
      <c r="B23" s="50"/>
      <c r="C23" s="50"/>
      <c r="D23" s="50"/>
      <c r="E23" s="50"/>
      <c r="F23" s="50"/>
      <c r="G23" s="50"/>
    </row>
    <row r="24" spans="1:7" ht="15.6">
      <c r="A24" s="50"/>
      <c r="B24" s="50"/>
      <c r="C24" s="50"/>
      <c r="D24" s="50"/>
      <c r="E24" s="50"/>
      <c r="F24" s="50"/>
      <c r="G24" s="50"/>
    </row>
    <row r="26" spans="1:7" ht="17.4">
      <c r="A26" s="197" t="s">
        <v>48</v>
      </c>
      <c r="B26" s="197"/>
      <c r="C26" s="197"/>
      <c r="D26" s="197"/>
      <c r="E26" s="197"/>
      <c r="F26" s="197"/>
      <c r="G26" s="197"/>
    </row>
  </sheetData>
  <mergeCells count="12">
    <mergeCell ref="A12:A16"/>
    <mergeCell ref="B16:F16"/>
    <mergeCell ref="A5:A10"/>
    <mergeCell ref="A1:G1"/>
    <mergeCell ref="A2:G2"/>
    <mergeCell ref="A3:G3"/>
    <mergeCell ref="B10:F10"/>
    <mergeCell ref="A17:F17"/>
    <mergeCell ref="A18:A22"/>
    <mergeCell ref="B18:F18"/>
    <mergeCell ref="B22:F22"/>
    <mergeCell ref="A26:G26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 topLeftCell="A24">
      <selection activeCell="A1" sqref="A1:G45"/>
    </sheetView>
  </sheetViews>
  <sheetFormatPr defaultColWidth="9.140625" defaultRowHeight="12.75"/>
  <cols>
    <col min="1" max="1" width="5.8515625" style="51" customWidth="1"/>
    <col min="2" max="2" width="31.28125" style="51" customWidth="1"/>
    <col min="3" max="4" width="10.7109375" style="72" bestFit="1" customWidth="1"/>
    <col min="5" max="5" width="7.7109375" style="72" bestFit="1" customWidth="1"/>
    <col min="6" max="6" width="11.00390625" style="72" customWidth="1"/>
    <col min="7" max="7" width="17.28125" style="72" customWidth="1"/>
    <col min="8" max="256" width="8.8515625" style="51" customWidth="1"/>
    <col min="257" max="257" width="5.8515625" style="51" customWidth="1"/>
    <col min="258" max="258" width="39.28125" style="51" customWidth="1"/>
    <col min="259" max="260" width="10.7109375" style="51" bestFit="1" customWidth="1"/>
    <col min="261" max="261" width="7.7109375" style="51" bestFit="1" customWidth="1"/>
    <col min="262" max="262" width="11.00390625" style="51" customWidth="1"/>
    <col min="263" max="263" width="17.28125" style="51" customWidth="1"/>
    <col min="264" max="512" width="8.8515625" style="51" customWidth="1"/>
    <col min="513" max="513" width="5.8515625" style="51" customWidth="1"/>
    <col min="514" max="514" width="39.28125" style="51" customWidth="1"/>
    <col min="515" max="516" width="10.7109375" style="51" bestFit="1" customWidth="1"/>
    <col min="517" max="517" width="7.7109375" style="51" bestFit="1" customWidth="1"/>
    <col min="518" max="518" width="11.00390625" style="51" customWidth="1"/>
    <col min="519" max="519" width="17.28125" style="51" customWidth="1"/>
    <col min="520" max="768" width="8.8515625" style="51" customWidth="1"/>
    <col min="769" max="769" width="5.8515625" style="51" customWidth="1"/>
    <col min="770" max="770" width="39.28125" style="51" customWidth="1"/>
    <col min="771" max="772" width="10.7109375" style="51" bestFit="1" customWidth="1"/>
    <col min="773" max="773" width="7.7109375" style="51" bestFit="1" customWidth="1"/>
    <col min="774" max="774" width="11.00390625" style="51" customWidth="1"/>
    <col min="775" max="775" width="17.28125" style="51" customWidth="1"/>
    <col min="776" max="1024" width="8.8515625" style="51" customWidth="1"/>
    <col min="1025" max="1025" width="5.8515625" style="51" customWidth="1"/>
    <col min="1026" max="1026" width="39.28125" style="51" customWidth="1"/>
    <col min="1027" max="1028" width="10.7109375" style="51" bestFit="1" customWidth="1"/>
    <col min="1029" max="1029" width="7.7109375" style="51" bestFit="1" customWidth="1"/>
    <col min="1030" max="1030" width="11.00390625" style="51" customWidth="1"/>
    <col min="1031" max="1031" width="17.28125" style="51" customWidth="1"/>
    <col min="1032" max="1280" width="8.8515625" style="51" customWidth="1"/>
    <col min="1281" max="1281" width="5.8515625" style="51" customWidth="1"/>
    <col min="1282" max="1282" width="39.28125" style="51" customWidth="1"/>
    <col min="1283" max="1284" width="10.7109375" style="51" bestFit="1" customWidth="1"/>
    <col min="1285" max="1285" width="7.7109375" style="51" bestFit="1" customWidth="1"/>
    <col min="1286" max="1286" width="11.00390625" style="51" customWidth="1"/>
    <col min="1287" max="1287" width="17.28125" style="51" customWidth="1"/>
    <col min="1288" max="1536" width="8.8515625" style="51" customWidth="1"/>
    <col min="1537" max="1537" width="5.8515625" style="51" customWidth="1"/>
    <col min="1538" max="1538" width="39.28125" style="51" customWidth="1"/>
    <col min="1539" max="1540" width="10.7109375" style="51" bestFit="1" customWidth="1"/>
    <col min="1541" max="1541" width="7.7109375" style="51" bestFit="1" customWidth="1"/>
    <col min="1542" max="1542" width="11.00390625" style="51" customWidth="1"/>
    <col min="1543" max="1543" width="17.28125" style="51" customWidth="1"/>
    <col min="1544" max="1792" width="8.8515625" style="51" customWidth="1"/>
    <col min="1793" max="1793" width="5.8515625" style="51" customWidth="1"/>
    <col min="1794" max="1794" width="39.28125" style="51" customWidth="1"/>
    <col min="1795" max="1796" width="10.7109375" style="51" bestFit="1" customWidth="1"/>
    <col min="1797" max="1797" width="7.7109375" style="51" bestFit="1" customWidth="1"/>
    <col min="1798" max="1798" width="11.00390625" style="51" customWidth="1"/>
    <col min="1799" max="1799" width="17.28125" style="51" customWidth="1"/>
    <col min="1800" max="2048" width="8.8515625" style="51" customWidth="1"/>
    <col min="2049" max="2049" width="5.8515625" style="51" customWidth="1"/>
    <col min="2050" max="2050" width="39.28125" style="51" customWidth="1"/>
    <col min="2051" max="2052" width="10.7109375" style="51" bestFit="1" customWidth="1"/>
    <col min="2053" max="2053" width="7.7109375" style="51" bestFit="1" customWidth="1"/>
    <col min="2054" max="2054" width="11.00390625" style="51" customWidth="1"/>
    <col min="2055" max="2055" width="17.28125" style="51" customWidth="1"/>
    <col min="2056" max="2304" width="8.8515625" style="51" customWidth="1"/>
    <col min="2305" max="2305" width="5.8515625" style="51" customWidth="1"/>
    <col min="2306" max="2306" width="39.28125" style="51" customWidth="1"/>
    <col min="2307" max="2308" width="10.7109375" style="51" bestFit="1" customWidth="1"/>
    <col min="2309" max="2309" width="7.7109375" style="51" bestFit="1" customWidth="1"/>
    <col min="2310" max="2310" width="11.00390625" style="51" customWidth="1"/>
    <col min="2311" max="2311" width="17.28125" style="51" customWidth="1"/>
    <col min="2312" max="2560" width="8.8515625" style="51" customWidth="1"/>
    <col min="2561" max="2561" width="5.8515625" style="51" customWidth="1"/>
    <col min="2562" max="2562" width="39.28125" style="51" customWidth="1"/>
    <col min="2563" max="2564" width="10.7109375" style="51" bestFit="1" customWidth="1"/>
    <col min="2565" max="2565" width="7.7109375" style="51" bestFit="1" customWidth="1"/>
    <col min="2566" max="2566" width="11.00390625" style="51" customWidth="1"/>
    <col min="2567" max="2567" width="17.28125" style="51" customWidth="1"/>
    <col min="2568" max="2816" width="8.8515625" style="51" customWidth="1"/>
    <col min="2817" max="2817" width="5.8515625" style="51" customWidth="1"/>
    <col min="2818" max="2818" width="39.28125" style="51" customWidth="1"/>
    <col min="2819" max="2820" width="10.7109375" style="51" bestFit="1" customWidth="1"/>
    <col min="2821" max="2821" width="7.7109375" style="51" bestFit="1" customWidth="1"/>
    <col min="2822" max="2822" width="11.00390625" style="51" customWidth="1"/>
    <col min="2823" max="2823" width="17.28125" style="51" customWidth="1"/>
    <col min="2824" max="3072" width="8.8515625" style="51" customWidth="1"/>
    <col min="3073" max="3073" width="5.8515625" style="51" customWidth="1"/>
    <col min="3074" max="3074" width="39.28125" style="51" customWidth="1"/>
    <col min="3075" max="3076" width="10.7109375" style="51" bestFit="1" customWidth="1"/>
    <col min="3077" max="3077" width="7.7109375" style="51" bestFit="1" customWidth="1"/>
    <col min="3078" max="3078" width="11.00390625" style="51" customWidth="1"/>
    <col min="3079" max="3079" width="17.28125" style="51" customWidth="1"/>
    <col min="3080" max="3328" width="8.8515625" style="51" customWidth="1"/>
    <col min="3329" max="3329" width="5.8515625" style="51" customWidth="1"/>
    <col min="3330" max="3330" width="39.28125" style="51" customWidth="1"/>
    <col min="3331" max="3332" width="10.7109375" style="51" bestFit="1" customWidth="1"/>
    <col min="3333" max="3333" width="7.7109375" style="51" bestFit="1" customWidth="1"/>
    <col min="3334" max="3334" width="11.00390625" style="51" customWidth="1"/>
    <col min="3335" max="3335" width="17.28125" style="51" customWidth="1"/>
    <col min="3336" max="3584" width="8.8515625" style="51" customWidth="1"/>
    <col min="3585" max="3585" width="5.8515625" style="51" customWidth="1"/>
    <col min="3586" max="3586" width="39.28125" style="51" customWidth="1"/>
    <col min="3587" max="3588" width="10.7109375" style="51" bestFit="1" customWidth="1"/>
    <col min="3589" max="3589" width="7.7109375" style="51" bestFit="1" customWidth="1"/>
    <col min="3590" max="3590" width="11.00390625" style="51" customWidth="1"/>
    <col min="3591" max="3591" width="17.28125" style="51" customWidth="1"/>
    <col min="3592" max="3840" width="8.8515625" style="51" customWidth="1"/>
    <col min="3841" max="3841" width="5.8515625" style="51" customWidth="1"/>
    <col min="3842" max="3842" width="39.28125" style="51" customWidth="1"/>
    <col min="3843" max="3844" width="10.7109375" style="51" bestFit="1" customWidth="1"/>
    <col min="3845" max="3845" width="7.7109375" style="51" bestFit="1" customWidth="1"/>
    <col min="3846" max="3846" width="11.00390625" style="51" customWidth="1"/>
    <col min="3847" max="3847" width="17.28125" style="51" customWidth="1"/>
    <col min="3848" max="4096" width="8.8515625" style="51" customWidth="1"/>
    <col min="4097" max="4097" width="5.8515625" style="51" customWidth="1"/>
    <col min="4098" max="4098" width="39.28125" style="51" customWidth="1"/>
    <col min="4099" max="4100" width="10.7109375" style="51" bestFit="1" customWidth="1"/>
    <col min="4101" max="4101" width="7.7109375" style="51" bestFit="1" customWidth="1"/>
    <col min="4102" max="4102" width="11.00390625" style="51" customWidth="1"/>
    <col min="4103" max="4103" width="17.28125" style="51" customWidth="1"/>
    <col min="4104" max="4352" width="8.8515625" style="51" customWidth="1"/>
    <col min="4353" max="4353" width="5.8515625" style="51" customWidth="1"/>
    <col min="4354" max="4354" width="39.28125" style="51" customWidth="1"/>
    <col min="4355" max="4356" width="10.7109375" style="51" bestFit="1" customWidth="1"/>
    <col min="4357" max="4357" width="7.7109375" style="51" bestFit="1" customWidth="1"/>
    <col min="4358" max="4358" width="11.00390625" style="51" customWidth="1"/>
    <col min="4359" max="4359" width="17.28125" style="51" customWidth="1"/>
    <col min="4360" max="4608" width="8.8515625" style="51" customWidth="1"/>
    <col min="4609" max="4609" width="5.8515625" style="51" customWidth="1"/>
    <col min="4610" max="4610" width="39.28125" style="51" customWidth="1"/>
    <col min="4611" max="4612" width="10.7109375" style="51" bestFit="1" customWidth="1"/>
    <col min="4613" max="4613" width="7.7109375" style="51" bestFit="1" customWidth="1"/>
    <col min="4614" max="4614" width="11.00390625" style="51" customWidth="1"/>
    <col min="4615" max="4615" width="17.28125" style="51" customWidth="1"/>
    <col min="4616" max="4864" width="8.8515625" style="51" customWidth="1"/>
    <col min="4865" max="4865" width="5.8515625" style="51" customWidth="1"/>
    <col min="4866" max="4866" width="39.28125" style="51" customWidth="1"/>
    <col min="4867" max="4868" width="10.7109375" style="51" bestFit="1" customWidth="1"/>
    <col min="4869" max="4869" width="7.7109375" style="51" bestFit="1" customWidth="1"/>
    <col min="4870" max="4870" width="11.00390625" style="51" customWidth="1"/>
    <col min="4871" max="4871" width="17.28125" style="51" customWidth="1"/>
    <col min="4872" max="5120" width="8.8515625" style="51" customWidth="1"/>
    <col min="5121" max="5121" width="5.8515625" style="51" customWidth="1"/>
    <col min="5122" max="5122" width="39.28125" style="51" customWidth="1"/>
    <col min="5123" max="5124" width="10.7109375" style="51" bestFit="1" customWidth="1"/>
    <col min="5125" max="5125" width="7.7109375" style="51" bestFit="1" customWidth="1"/>
    <col min="5126" max="5126" width="11.00390625" style="51" customWidth="1"/>
    <col min="5127" max="5127" width="17.28125" style="51" customWidth="1"/>
    <col min="5128" max="5376" width="8.8515625" style="51" customWidth="1"/>
    <col min="5377" max="5377" width="5.8515625" style="51" customWidth="1"/>
    <col min="5378" max="5378" width="39.28125" style="51" customWidth="1"/>
    <col min="5379" max="5380" width="10.7109375" style="51" bestFit="1" customWidth="1"/>
    <col min="5381" max="5381" width="7.7109375" style="51" bestFit="1" customWidth="1"/>
    <col min="5382" max="5382" width="11.00390625" style="51" customWidth="1"/>
    <col min="5383" max="5383" width="17.28125" style="51" customWidth="1"/>
    <col min="5384" max="5632" width="8.8515625" style="51" customWidth="1"/>
    <col min="5633" max="5633" width="5.8515625" style="51" customWidth="1"/>
    <col min="5634" max="5634" width="39.28125" style="51" customWidth="1"/>
    <col min="5635" max="5636" width="10.7109375" style="51" bestFit="1" customWidth="1"/>
    <col min="5637" max="5637" width="7.7109375" style="51" bestFit="1" customWidth="1"/>
    <col min="5638" max="5638" width="11.00390625" style="51" customWidth="1"/>
    <col min="5639" max="5639" width="17.28125" style="51" customWidth="1"/>
    <col min="5640" max="5888" width="8.8515625" style="51" customWidth="1"/>
    <col min="5889" max="5889" width="5.8515625" style="51" customWidth="1"/>
    <col min="5890" max="5890" width="39.28125" style="51" customWidth="1"/>
    <col min="5891" max="5892" width="10.7109375" style="51" bestFit="1" customWidth="1"/>
    <col min="5893" max="5893" width="7.7109375" style="51" bestFit="1" customWidth="1"/>
    <col min="5894" max="5894" width="11.00390625" style="51" customWidth="1"/>
    <col min="5895" max="5895" width="17.28125" style="51" customWidth="1"/>
    <col min="5896" max="6144" width="8.8515625" style="51" customWidth="1"/>
    <col min="6145" max="6145" width="5.8515625" style="51" customWidth="1"/>
    <col min="6146" max="6146" width="39.28125" style="51" customWidth="1"/>
    <col min="6147" max="6148" width="10.7109375" style="51" bestFit="1" customWidth="1"/>
    <col min="6149" max="6149" width="7.7109375" style="51" bestFit="1" customWidth="1"/>
    <col min="6150" max="6150" width="11.00390625" style="51" customWidth="1"/>
    <col min="6151" max="6151" width="17.28125" style="51" customWidth="1"/>
    <col min="6152" max="6400" width="8.8515625" style="51" customWidth="1"/>
    <col min="6401" max="6401" width="5.8515625" style="51" customWidth="1"/>
    <col min="6402" max="6402" width="39.28125" style="51" customWidth="1"/>
    <col min="6403" max="6404" width="10.7109375" style="51" bestFit="1" customWidth="1"/>
    <col min="6405" max="6405" width="7.7109375" style="51" bestFit="1" customWidth="1"/>
    <col min="6406" max="6406" width="11.00390625" style="51" customWidth="1"/>
    <col min="6407" max="6407" width="17.28125" style="51" customWidth="1"/>
    <col min="6408" max="6656" width="8.8515625" style="51" customWidth="1"/>
    <col min="6657" max="6657" width="5.8515625" style="51" customWidth="1"/>
    <col min="6658" max="6658" width="39.28125" style="51" customWidth="1"/>
    <col min="6659" max="6660" width="10.7109375" style="51" bestFit="1" customWidth="1"/>
    <col min="6661" max="6661" width="7.7109375" style="51" bestFit="1" customWidth="1"/>
    <col min="6662" max="6662" width="11.00390625" style="51" customWidth="1"/>
    <col min="6663" max="6663" width="17.28125" style="51" customWidth="1"/>
    <col min="6664" max="6912" width="8.8515625" style="51" customWidth="1"/>
    <col min="6913" max="6913" width="5.8515625" style="51" customWidth="1"/>
    <col min="6914" max="6914" width="39.28125" style="51" customWidth="1"/>
    <col min="6915" max="6916" width="10.7109375" style="51" bestFit="1" customWidth="1"/>
    <col min="6917" max="6917" width="7.7109375" style="51" bestFit="1" customWidth="1"/>
    <col min="6918" max="6918" width="11.00390625" style="51" customWidth="1"/>
    <col min="6919" max="6919" width="17.28125" style="51" customWidth="1"/>
    <col min="6920" max="7168" width="8.8515625" style="51" customWidth="1"/>
    <col min="7169" max="7169" width="5.8515625" style="51" customWidth="1"/>
    <col min="7170" max="7170" width="39.28125" style="51" customWidth="1"/>
    <col min="7171" max="7172" width="10.7109375" style="51" bestFit="1" customWidth="1"/>
    <col min="7173" max="7173" width="7.7109375" style="51" bestFit="1" customWidth="1"/>
    <col min="7174" max="7174" width="11.00390625" style="51" customWidth="1"/>
    <col min="7175" max="7175" width="17.28125" style="51" customWidth="1"/>
    <col min="7176" max="7424" width="8.8515625" style="51" customWidth="1"/>
    <col min="7425" max="7425" width="5.8515625" style="51" customWidth="1"/>
    <col min="7426" max="7426" width="39.28125" style="51" customWidth="1"/>
    <col min="7427" max="7428" width="10.7109375" style="51" bestFit="1" customWidth="1"/>
    <col min="7429" max="7429" width="7.7109375" style="51" bestFit="1" customWidth="1"/>
    <col min="7430" max="7430" width="11.00390625" style="51" customWidth="1"/>
    <col min="7431" max="7431" width="17.28125" style="51" customWidth="1"/>
    <col min="7432" max="7680" width="8.8515625" style="51" customWidth="1"/>
    <col min="7681" max="7681" width="5.8515625" style="51" customWidth="1"/>
    <col min="7682" max="7682" width="39.28125" style="51" customWidth="1"/>
    <col min="7683" max="7684" width="10.7109375" style="51" bestFit="1" customWidth="1"/>
    <col min="7685" max="7685" width="7.7109375" style="51" bestFit="1" customWidth="1"/>
    <col min="7686" max="7686" width="11.00390625" style="51" customWidth="1"/>
    <col min="7687" max="7687" width="17.28125" style="51" customWidth="1"/>
    <col min="7688" max="7936" width="8.8515625" style="51" customWidth="1"/>
    <col min="7937" max="7937" width="5.8515625" style="51" customWidth="1"/>
    <col min="7938" max="7938" width="39.28125" style="51" customWidth="1"/>
    <col min="7939" max="7940" width="10.7109375" style="51" bestFit="1" customWidth="1"/>
    <col min="7941" max="7941" width="7.7109375" style="51" bestFit="1" customWidth="1"/>
    <col min="7942" max="7942" width="11.00390625" style="51" customWidth="1"/>
    <col min="7943" max="7943" width="17.28125" style="51" customWidth="1"/>
    <col min="7944" max="8192" width="8.8515625" style="51" customWidth="1"/>
    <col min="8193" max="8193" width="5.8515625" style="51" customWidth="1"/>
    <col min="8194" max="8194" width="39.28125" style="51" customWidth="1"/>
    <col min="8195" max="8196" width="10.7109375" style="51" bestFit="1" customWidth="1"/>
    <col min="8197" max="8197" width="7.7109375" style="51" bestFit="1" customWidth="1"/>
    <col min="8198" max="8198" width="11.00390625" style="51" customWidth="1"/>
    <col min="8199" max="8199" width="17.28125" style="51" customWidth="1"/>
    <col min="8200" max="8448" width="8.8515625" style="51" customWidth="1"/>
    <col min="8449" max="8449" width="5.8515625" style="51" customWidth="1"/>
    <col min="8450" max="8450" width="39.28125" style="51" customWidth="1"/>
    <col min="8451" max="8452" width="10.7109375" style="51" bestFit="1" customWidth="1"/>
    <col min="8453" max="8453" width="7.7109375" style="51" bestFit="1" customWidth="1"/>
    <col min="8454" max="8454" width="11.00390625" style="51" customWidth="1"/>
    <col min="8455" max="8455" width="17.28125" style="51" customWidth="1"/>
    <col min="8456" max="8704" width="8.8515625" style="51" customWidth="1"/>
    <col min="8705" max="8705" width="5.8515625" style="51" customWidth="1"/>
    <col min="8706" max="8706" width="39.28125" style="51" customWidth="1"/>
    <col min="8707" max="8708" width="10.7109375" style="51" bestFit="1" customWidth="1"/>
    <col min="8709" max="8709" width="7.7109375" style="51" bestFit="1" customWidth="1"/>
    <col min="8710" max="8710" width="11.00390625" style="51" customWidth="1"/>
    <col min="8711" max="8711" width="17.28125" style="51" customWidth="1"/>
    <col min="8712" max="8960" width="8.8515625" style="51" customWidth="1"/>
    <col min="8961" max="8961" width="5.8515625" style="51" customWidth="1"/>
    <col min="8962" max="8962" width="39.28125" style="51" customWidth="1"/>
    <col min="8963" max="8964" width="10.7109375" style="51" bestFit="1" customWidth="1"/>
    <col min="8965" max="8965" width="7.7109375" style="51" bestFit="1" customWidth="1"/>
    <col min="8966" max="8966" width="11.00390625" style="51" customWidth="1"/>
    <col min="8967" max="8967" width="17.28125" style="51" customWidth="1"/>
    <col min="8968" max="9216" width="8.8515625" style="51" customWidth="1"/>
    <col min="9217" max="9217" width="5.8515625" style="51" customWidth="1"/>
    <col min="9218" max="9218" width="39.28125" style="51" customWidth="1"/>
    <col min="9219" max="9220" width="10.7109375" style="51" bestFit="1" customWidth="1"/>
    <col min="9221" max="9221" width="7.7109375" style="51" bestFit="1" customWidth="1"/>
    <col min="9222" max="9222" width="11.00390625" style="51" customWidth="1"/>
    <col min="9223" max="9223" width="17.28125" style="51" customWidth="1"/>
    <col min="9224" max="9472" width="8.8515625" style="51" customWidth="1"/>
    <col min="9473" max="9473" width="5.8515625" style="51" customWidth="1"/>
    <col min="9474" max="9474" width="39.28125" style="51" customWidth="1"/>
    <col min="9475" max="9476" width="10.7109375" style="51" bestFit="1" customWidth="1"/>
    <col min="9477" max="9477" width="7.7109375" style="51" bestFit="1" customWidth="1"/>
    <col min="9478" max="9478" width="11.00390625" style="51" customWidth="1"/>
    <col min="9479" max="9479" width="17.28125" style="51" customWidth="1"/>
    <col min="9480" max="9728" width="8.8515625" style="51" customWidth="1"/>
    <col min="9729" max="9729" width="5.8515625" style="51" customWidth="1"/>
    <col min="9730" max="9730" width="39.28125" style="51" customWidth="1"/>
    <col min="9731" max="9732" width="10.7109375" style="51" bestFit="1" customWidth="1"/>
    <col min="9733" max="9733" width="7.7109375" style="51" bestFit="1" customWidth="1"/>
    <col min="9734" max="9734" width="11.00390625" style="51" customWidth="1"/>
    <col min="9735" max="9735" width="17.28125" style="51" customWidth="1"/>
    <col min="9736" max="9984" width="8.8515625" style="51" customWidth="1"/>
    <col min="9985" max="9985" width="5.8515625" style="51" customWidth="1"/>
    <col min="9986" max="9986" width="39.28125" style="51" customWidth="1"/>
    <col min="9987" max="9988" width="10.7109375" style="51" bestFit="1" customWidth="1"/>
    <col min="9989" max="9989" width="7.7109375" style="51" bestFit="1" customWidth="1"/>
    <col min="9990" max="9990" width="11.00390625" style="51" customWidth="1"/>
    <col min="9991" max="9991" width="17.28125" style="51" customWidth="1"/>
    <col min="9992" max="10240" width="8.8515625" style="51" customWidth="1"/>
    <col min="10241" max="10241" width="5.8515625" style="51" customWidth="1"/>
    <col min="10242" max="10242" width="39.28125" style="51" customWidth="1"/>
    <col min="10243" max="10244" width="10.7109375" style="51" bestFit="1" customWidth="1"/>
    <col min="10245" max="10245" width="7.7109375" style="51" bestFit="1" customWidth="1"/>
    <col min="10246" max="10246" width="11.00390625" style="51" customWidth="1"/>
    <col min="10247" max="10247" width="17.28125" style="51" customWidth="1"/>
    <col min="10248" max="10496" width="8.8515625" style="51" customWidth="1"/>
    <col min="10497" max="10497" width="5.8515625" style="51" customWidth="1"/>
    <col min="10498" max="10498" width="39.28125" style="51" customWidth="1"/>
    <col min="10499" max="10500" width="10.7109375" style="51" bestFit="1" customWidth="1"/>
    <col min="10501" max="10501" width="7.7109375" style="51" bestFit="1" customWidth="1"/>
    <col min="10502" max="10502" width="11.00390625" style="51" customWidth="1"/>
    <col min="10503" max="10503" width="17.28125" style="51" customWidth="1"/>
    <col min="10504" max="10752" width="8.8515625" style="51" customWidth="1"/>
    <col min="10753" max="10753" width="5.8515625" style="51" customWidth="1"/>
    <col min="10754" max="10754" width="39.28125" style="51" customWidth="1"/>
    <col min="10755" max="10756" width="10.7109375" style="51" bestFit="1" customWidth="1"/>
    <col min="10757" max="10757" width="7.7109375" style="51" bestFit="1" customWidth="1"/>
    <col min="10758" max="10758" width="11.00390625" style="51" customWidth="1"/>
    <col min="10759" max="10759" width="17.28125" style="51" customWidth="1"/>
    <col min="10760" max="11008" width="8.8515625" style="51" customWidth="1"/>
    <col min="11009" max="11009" width="5.8515625" style="51" customWidth="1"/>
    <col min="11010" max="11010" width="39.28125" style="51" customWidth="1"/>
    <col min="11011" max="11012" width="10.7109375" style="51" bestFit="1" customWidth="1"/>
    <col min="11013" max="11013" width="7.7109375" style="51" bestFit="1" customWidth="1"/>
    <col min="11014" max="11014" width="11.00390625" style="51" customWidth="1"/>
    <col min="11015" max="11015" width="17.28125" style="51" customWidth="1"/>
    <col min="11016" max="11264" width="8.8515625" style="51" customWidth="1"/>
    <col min="11265" max="11265" width="5.8515625" style="51" customWidth="1"/>
    <col min="11266" max="11266" width="39.28125" style="51" customWidth="1"/>
    <col min="11267" max="11268" width="10.7109375" style="51" bestFit="1" customWidth="1"/>
    <col min="11269" max="11269" width="7.7109375" style="51" bestFit="1" customWidth="1"/>
    <col min="11270" max="11270" width="11.00390625" style="51" customWidth="1"/>
    <col min="11271" max="11271" width="17.28125" style="51" customWidth="1"/>
    <col min="11272" max="11520" width="8.8515625" style="51" customWidth="1"/>
    <col min="11521" max="11521" width="5.8515625" style="51" customWidth="1"/>
    <col min="11522" max="11522" width="39.28125" style="51" customWidth="1"/>
    <col min="11523" max="11524" width="10.7109375" style="51" bestFit="1" customWidth="1"/>
    <col min="11525" max="11525" width="7.7109375" style="51" bestFit="1" customWidth="1"/>
    <col min="11526" max="11526" width="11.00390625" style="51" customWidth="1"/>
    <col min="11527" max="11527" width="17.28125" style="51" customWidth="1"/>
    <col min="11528" max="11776" width="8.8515625" style="51" customWidth="1"/>
    <col min="11777" max="11777" width="5.8515625" style="51" customWidth="1"/>
    <col min="11778" max="11778" width="39.28125" style="51" customWidth="1"/>
    <col min="11779" max="11780" width="10.7109375" style="51" bestFit="1" customWidth="1"/>
    <col min="11781" max="11781" width="7.7109375" style="51" bestFit="1" customWidth="1"/>
    <col min="11782" max="11782" width="11.00390625" style="51" customWidth="1"/>
    <col min="11783" max="11783" width="17.28125" style="51" customWidth="1"/>
    <col min="11784" max="12032" width="8.8515625" style="51" customWidth="1"/>
    <col min="12033" max="12033" width="5.8515625" style="51" customWidth="1"/>
    <col min="12034" max="12034" width="39.28125" style="51" customWidth="1"/>
    <col min="12035" max="12036" width="10.7109375" style="51" bestFit="1" customWidth="1"/>
    <col min="12037" max="12037" width="7.7109375" style="51" bestFit="1" customWidth="1"/>
    <col min="12038" max="12038" width="11.00390625" style="51" customWidth="1"/>
    <col min="12039" max="12039" width="17.28125" style="51" customWidth="1"/>
    <col min="12040" max="12288" width="8.8515625" style="51" customWidth="1"/>
    <col min="12289" max="12289" width="5.8515625" style="51" customWidth="1"/>
    <col min="12290" max="12290" width="39.28125" style="51" customWidth="1"/>
    <col min="12291" max="12292" width="10.7109375" style="51" bestFit="1" customWidth="1"/>
    <col min="12293" max="12293" width="7.7109375" style="51" bestFit="1" customWidth="1"/>
    <col min="12294" max="12294" width="11.00390625" style="51" customWidth="1"/>
    <col min="12295" max="12295" width="17.28125" style="51" customWidth="1"/>
    <col min="12296" max="12544" width="8.8515625" style="51" customWidth="1"/>
    <col min="12545" max="12545" width="5.8515625" style="51" customWidth="1"/>
    <col min="12546" max="12546" width="39.28125" style="51" customWidth="1"/>
    <col min="12547" max="12548" width="10.7109375" style="51" bestFit="1" customWidth="1"/>
    <col min="12549" max="12549" width="7.7109375" style="51" bestFit="1" customWidth="1"/>
    <col min="12550" max="12550" width="11.00390625" style="51" customWidth="1"/>
    <col min="12551" max="12551" width="17.28125" style="51" customWidth="1"/>
    <col min="12552" max="12800" width="8.8515625" style="51" customWidth="1"/>
    <col min="12801" max="12801" width="5.8515625" style="51" customWidth="1"/>
    <col min="12802" max="12802" width="39.28125" style="51" customWidth="1"/>
    <col min="12803" max="12804" width="10.7109375" style="51" bestFit="1" customWidth="1"/>
    <col min="12805" max="12805" width="7.7109375" style="51" bestFit="1" customWidth="1"/>
    <col min="12806" max="12806" width="11.00390625" style="51" customWidth="1"/>
    <col min="12807" max="12807" width="17.28125" style="51" customWidth="1"/>
    <col min="12808" max="13056" width="8.8515625" style="51" customWidth="1"/>
    <col min="13057" max="13057" width="5.8515625" style="51" customWidth="1"/>
    <col min="13058" max="13058" width="39.28125" style="51" customWidth="1"/>
    <col min="13059" max="13060" width="10.7109375" style="51" bestFit="1" customWidth="1"/>
    <col min="13061" max="13061" width="7.7109375" style="51" bestFit="1" customWidth="1"/>
    <col min="13062" max="13062" width="11.00390625" style="51" customWidth="1"/>
    <col min="13063" max="13063" width="17.28125" style="51" customWidth="1"/>
    <col min="13064" max="13312" width="8.8515625" style="51" customWidth="1"/>
    <col min="13313" max="13313" width="5.8515625" style="51" customWidth="1"/>
    <col min="13314" max="13314" width="39.28125" style="51" customWidth="1"/>
    <col min="13315" max="13316" width="10.7109375" style="51" bestFit="1" customWidth="1"/>
    <col min="13317" max="13317" width="7.7109375" style="51" bestFit="1" customWidth="1"/>
    <col min="13318" max="13318" width="11.00390625" style="51" customWidth="1"/>
    <col min="13319" max="13319" width="17.28125" style="51" customWidth="1"/>
    <col min="13320" max="13568" width="8.8515625" style="51" customWidth="1"/>
    <col min="13569" max="13569" width="5.8515625" style="51" customWidth="1"/>
    <col min="13570" max="13570" width="39.28125" style="51" customWidth="1"/>
    <col min="13571" max="13572" width="10.7109375" style="51" bestFit="1" customWidth="1"/>
    <col min="13573" max="13573" width="7.7109375" style="51" bestFit="1" customWidth="1"/>
    <col min="13574" max="13574" width="11.00390625" style="51" customWidth="1"/>
    <col min="13575" max="13575" width="17.28125" style="51" customWidth="1"/>
    <col min="13576" max="13824" width="8.8515625" style="51" customWidth="1"/>
    <col min="13825" max="13825" width="5.8515625" style="51" customWidth="1"/>
    <col min="13826" max="13826" width="39.28125" style="51" customWidth="1"/>
    <col min="13827" max="13828" width="10.7109375" style="51" bestFit="1" customWidth="1"/>
    <col min="13829" max="13829" width="7.7109375" style="51" bestFit="1" customWidth="1"/>
    <col min="13830" max="13830" width="11.00390625" style="51" customWidth="1"/>
    <col min="13831" max="13831" width="17.28125" style="51" customWidth="1"/>
    <col min="13832" max="14080" width="8.8515625" style="51" customWidth="1"/>
    <col min="14081" max="14081" width="5.8515625" style="51" customWidth="1"/>
    <col min="14082" max="14082" width="39.28125" style="51" customWidth="1"/>
    <col min="14083" max="14084" width="10.7109375" style="51" bestFit="1" customWidth="1"/>
    <col min="14085" max="14085" width="7.7109375" style="51" bestFit="1" customWidth="1"/>
    <col min="14086" max="14086" width="11.00390625" style="51" customWidth="1"/>
    <col min="14087" max="14087" width="17.28125" style="51" customWidth="1"/>
    <col min="14088" max="14336" width="8.8515625" style="51" customWidth="1"/>
    <col min="14337" max="14337" width="5.8515625" style="51" customWidth="1"/>
    <col min="14338" max="14338" width="39.28125" style="51" customWidth="1"/>
    <col min="14339" max="14340" width="10.7109375" style="51" bestFit="1" customWidth="1"/>
    <col min="14341" max="14341" width="7.7109375" style="51" bestFit="1" customWidth="1"/>
    <col min="14342" max="14342" width="11.00390625" style="51" customWidth="1"/>
    <col min="14343" max="14343" width="17.28125" style="51" customWidth="1"/>
    <col min="14344" max="14592" width="8.8515625" style="51" customWidth="1"/>
    <col min="14593" max="14593" width="5.8515625" style="51" customWidth="1"/>
    <col min="14594" max="14594" width="39.28125" style="51" customWidth="1"/>
    <col min="14595" max="14596" width="10.7109375" style="51" bestFit="1" customWidth="1"/>
    <col min="14597" max="14597" width="7.7109375" style="51" bestFit="1" customWidth="1"/>
    <col min="14598" max="14598" width="11.00390625" style="51" customWidth="1"/>
    <col min="14599" max="14599" width="17.28125" style="51" customWidth="1"/>
    <col min="14600" max="14848" width="8.8515625" style="51" customWidth="1"/>
    <col min="14849" max="14849" width="5.8515625" style="51" customWidth="1"/>
    <col min="14850" max="14850" width="39.28125" style="51" customWidth="1"/>
    <col min="14851" max="14852" width="10.7109375" style="51" bestFit="1" customWidth="1"/>
    <col min="14853" max="14853" width="7.7109375" style="51" bestFit="1" customWidth="1"/>
    <col min="14854" max="14854" width="11.00390625" style="51" customWidth="1"/>
    <col min="14855" max="14855" width="17.28125" style="51" customWidth="1"/>
    <col min="14856" max="15104" width="8.8515625" style="51" customWidth="1"/>
    <col min="15105" max="15105" width="5.8515625" style="51" customWidth="1"/>
    <col min="15106" max="15106" width="39.28125" style="51" customWidth="1"/>
    <col min="15107" max="15108" width="10.7109375" style="51" bestFit="1" customWidth="1"/>
    <col min="15109" max="15109" width="7.7109375" style="51" bestFit="1" customWidth="1"/>
    <col min="15110" max="15110" width="11.00390625" style="51" customWidth="1"/>
    <col min="15111" max="15111" width="17.28125" style="51" customWidth="1"/>
    <col min="15112" max="15360" width="8.8515625" style="51" customWidth="1"/>
    <col min="15361" max="15361" width="5.8515625" style="51" customWidth="1"/>
    <col min="15362" max="15362" width="39.28125" style="51" customWidth="1"/>
    <col min="15363" max="15364" width="10.7109375" style="51" bestFit="1" customWidth="1"/>
    <col min="15365" max="15365" width="7.7109375" style="51" bestFit="1" customWidth="1"/>
    <col min="15366" max="15366" width="11.00390625" style="51" customWidth="1"/>
    <col min="15367" max="15367" width="17.28125" style="51" customWidth="1"/>
    <col min="15368" max="15616" width="8.8515625" style="51" customWidth="1"/>
    <col min="15617" max="15617" width="5.8515625" style="51" customWidth="1"/>
    <col min="15618" max="15618" width="39.28125" style="51" customWidth="1"/>
    <col min="15619" max="15620" width="10.7109375" style="51" bestFit="1" customWidth="1"/>
    <col min="15621" max="15621" width="7.7109375" style="51" bestFit="1" customWidth="1"/>
    <col min="15622" max="15622" width="11.00390625" style="51" customWidth="1"/>
    <col min="15623" max="15623" width="17.28125" style="51" customWidth="1"/>
    <col min="15624" max="15872" width="8.8515625" style="51" customWidth="1"/>
    <col min="15873" max="15873" width="5.8515625" style="51" customWidth="1"/>
    <col min="15874" max="15874" width="39.28125" style="51" customWidth="1"/>
    <col min="15875" max="15876" width="10.7109375" style="51" bestFit="1" customWidth="1"/>
    <col min="15877" max="15877" width="7.7109375" style="51" bestFit="1" customWidth="1"/>
    <col min="15878" max="15878" width="11.00390625" style="51" customWidth="1"/>
    <col min="15879" max="15879" width="17.28125" style="51" customWidth="1"/>
    <col min="15880" max="16128" width="8.8515625" style="51" customWidth="1"/>
    <col min="16129" max="16129" width="5.8515625" style="51" customWidth="1"/>
    <col min="16130" max="16130" width="39.28125" style="51" customWidth="1"/>
    <col min="16131" max="16132" width="10.7109375" style="51" bestFit="1" customWidth="1"/>
    <col min="16133" max="16133" width="7.7109375" style="51" bestFit="1" customWidth="1"/>
    <col min="16134" max="16134" width="11.00390625" style="51" customWidth="1"/>
    <col min="16135" max="16135" width="17.28125" style="51" customWidth="1"/>
    <col min="16136" max="16384" width="8.8515625" style="51" customWidth="1"/>
  </cols>
  <sheetData>
    <row r="1" spans="1:6" ht="12.75">
      <c r="A1" s="207" t="s">
        <v>49</v>
      </c>
      <c r="B1" s="207"/>
      <c r="C1" s="207"/>
      <c r="D1" s="207"/>
      <c r="E1" s="207"/>
      <c r="F1" s="207"/>
    </row>
    <row r="2" spans="1:6" ht="12.75">
      <c r="A2" s="208" t="s">
        <v>50</v>
      </c>
      <c r="B2" s="208"/>
      <c r="C2" s="208"/>
      <c r="D2" s="208"/>
      <c r="E2" s="208"/>
      <c r="F2" s="208"/>
    </row>
    <row r="3" spans="1:6" ht="12.75">
      <c r="A3" s="208" t="s">
        <v>51</v>
      </c>
      <c r="B3" s="208"/>
      <c r="C3" s="208"/>
      <c r="D3" s="208"/>
      <c r="E3" s="208"/>
      <c r="F3" s="208"/>
    </row>
    <row r="4" spans="1:6" ht="12.75">
      <c r="A4" s="209" t="s">
        <v>52</v>
      </c>
      <c r="B4" s="209"/>
      <c r="C4" s="209"/>
      <c r="D4" s="209"/>
      <c r="E4" s="209"/>
      <c r="F4" s="209"/>
    </row>
    <row r="5" spans="1:7" ht="44.4" customHeight="1">
      <c r="A5" s="52" t="s">
        <v>53</v>
      </c>
      <c r="B5" s="53" t="s">
        <v>54</v>
      </c>
      <c r="C5" s="52" t="s">
        <v>55</v>
      </c>
      <c r="D5" s="52" t="s">
        <v>56</v>
      </c>
      <c r="E5" s="52" t="s">
        <v>57</v>
      </c>
      <c r="F5" s="52" t="s">
        <v>58</v>
      </c>
      <c r="G5" s="54" t="s">
        <v>59</v>
      </c>
    </row>
    <row r="6" spans="1:7" ht="31.2">
      <c r="A6" s="52">
        <v>1</v>
      </c>
      <c r="B6" s="55" t="s">
        <v>60</v>
      </c>
      <c r="C6" s="54" t="s">
        <v>61</v>
      </c>
      <c r="D6" s="54">
        <v>8.73</v>
      </c>
      <c r="E6" s="54">
        <v>8599</v>
      </c>
      <c r="F6" s="54" t="s">
        <v>3</v>
      </c>
      <c r="G6" s="54" t="s">
        <v>117</v>
      </c>
    </row>
    <row r="7" spans="1:7" ht="31.2">
      <c r="A7" s="52">
        <f>A6+1</f>
        <v>2</v>
      </c>
      <c r="B7" s="55" t="s">
        <v>62</v>
      </c>
      <c r="C7" s="54" t="s">
        <v>63</v>
      </c>
      <c r="D7" s="54">
        <v>1</v>
      </c>
      <c r="E7" s="54">
        <v>545</v>
      </c>
      <c r="F7" s="54" t="s">
        <v>3</v>
      </c>
      <c r="G7" s="54" t="s">
        <v>118</v>
      </c>
    </row>
    <row r="8" spans="1:7" ht="31.2">
      <c r="A8" s="52">
        <f aca="true" t="shared" si="0" ref="A8:A26">A7+1</f>
        <v>3</v>
      </c>
      <c r="B8" s="55" t="s">
        <v>64</v>
      </c>
      <c r="C8" s="54" t="s">
        <v>63</v>
      </c>
      <c r="D8" s="54">
        <v>1</v>
      </c>
      <c r="E8" s="54">
        <v>4034</v>
      </c>
      <c r="F8" s="54" t="s">
        <v>3</v>
      </c>
      <c r="G8" s="54" t="s">
        <v>119</v>
      </c>
    </row>
    <row r="9" spans="1:7" ht="12.75">
      <c r="A9" s="52">
        <f t="shared" si="0"/>
        <v>4</v>
      </c>
      <c r="B9" s="55" t="s">
        <v>65</v>
      </c>
      <c r="C9" s="54" t="s">
        <v>63</v>
      </c>
      <c r="D9" s="54">
        <v>2</v>
      </c>
      <c r="E9" s="54">
        <v>1081</v>
      </c>
      <c r="F9" s="54" t="s">
        <v>4</v>
      </c>
      <c r="G9" s="54" t="s">
        <v>66</v>
      </c>
    </row>
    <row r="10" spans="1:7" ht="12.75">
      <c r="A10" s="52">
        <f t="shared" si="0"/>
        <v>5</v>
      </c>
      <c r="B10" s="55" t="s">
        <v>67</v>
      </c>
      <c r="C10" s="54" t="s">
        <v>68</v>
      </c>
      <c r="D10" s="54"/>
      <c r="E10" s="54">
        <v>3156</v>
      </c>
      <c r="F10" s="54" t="s">
        <v>4</v>
      </c>
      <c r="G10" s="56" t="s">
        <v>69</v>
      </c>
    </row>
    <row r="11" spans="1:7" ht="31.2">
      <c r="A11" s="52">
        <f t="shared" si="0"/>
        <v>6</v>
      </c>
      <c r="B11" s="55" t="s">
        <v>70</v>
      </c>
      <c r="C11" s="54" t="s">
        <v>68</v>
      </c>
      <c r="D11" s="54"/>
      <c r="E11" s="54">
        <v>1281</v>
      </c>
      <c r="F11" s="54" t="s">
        <v>5</v>
      </c>
      <c r="G11" s="54" t="s">
        <v>71</v>
      </c>
    </row>
    <row r="12" spans="1:7" ht="31.2">
      <c r="A12" s="52">
        <f t="shared" si="0"/>
        <v>7</v>
      </c>
      <c r="B12" s="57" t="s">
        <v>72</v>
      </c>
      <c r="C12" s="54" t="s">
        <v>68</v>
      </c>
      <c r="D12" s="54"/>
      <c r="E12" s="54">
        <v>1079</v>
      </c>
      <c r="F12" s="54" t="s">
        <v>6</v>
      </c>
      <c r="G12" s="54" t="s">
        <v>73</v>
      </c>
    </row>
    <row r="13" spans="1:7" ht="62.4">
      <c r="A13" s="52">
        <f t="shared" si="0"/>
        <v>8</v>
      </c>
      <c r="B13" s="57" t="s">
        <v>74</v>
      </c>
      <c r="C13" s="54" t="s">
        <v>68</v>
      </c>
      <c r="D13" s="54"/>
      <c r="E13" s="54">
        <v>18260</v>
      </c>
      <c r="F13" s="54" t="s">
        <v>6</v>
      </c>
      <c r="G13" s="54" t="s">
        <v>75</v>
      </c>
    </row>
    <row r="14" spans="1:7" ht="31.2">
      <c r="A14" s="52">
        <f t="shared" si="0"/>
        <v>9</v>
      </c>
      <c r="B14" s="57" t="s">
        <v>76</v>
      </c>
      <c r="C14" s="54" t="s">
        <v>63</v>
      </c>
      <c r="D14" s="54">
        <v>1</v>
      </c>
      <c r="E14" s="54">
        <v>1141</v>
      </c>
      <c r="F14" s="54" t="s">
        <v>6</v>
      </c>
      <c r="G14" s="54" t="s">
        <v>77</v>
      </c>
    </row>
    <row r="15" spans="1:7" ht="31.2">
      <c r="A15" s="52">
        <f t="shared" si="0"/>
        <v>10</v>
      </c>
      <c r="B15" s="57" t="s">
        <v>78</v>
      </c>
      <c r="C15" s="54" t="s">
        <v>63</v>
      </c>
      <c r="D15" s="54">
        <v>2</v>
      </c>
      <c r="E15" s="54">
        <v>1086</v>
      </c>
      <c r="F15" s="54" t="s">
        <v>6</v>
      </c>
      <c r="G15" s="54" t="s">
        <v>79</v>
      </c>
    </row>
    <row r="16" spans="1:7" ht="46.8">
      <c r="A16" s="52">
        <f t="shared" si="0"/>
        <v>11</v>
      </c>
      <c r="B16" s="57" t="s">
        <v>80</v>
      </c>
      <c r="C16" s="54" t="s">
        <v>68</v>
      </c>
      <c r="D16" s="54"/>
      <c r="E16" s="54">
        <v>43573</v>
      </c>
      <c r="F16" s="54" t="s">
        <v>7</v>
      </c>
      <c r="G16" s="54" t="s">
        <v>81</v>
      </c>
    </row>
    <row r="17" spans="1:7" ht="31.2">
      <c r="A17" s="52">
        <f t="shared" si="0"/>
        <v>12</v>
      </c>
      <c r="B17" s="57" t="s">
        <v>82</v>
      </c>
      <c r="C17" s="54" t="s">
        <v>68</v>
      </c>
      <c r="D17" s="54"/>
      <c r="E17" s="54">
        <v>958</v>
      </c>
      <c r="F17" s="54" t="s">
        <v>7</v>
      </c>
      <c r="G17" s="54" t="s">
        <v>83</v>
      </c>
    </row>
    <row r="18" spans="1:7" ht="31.2">
      <c r="A18" s="52">
        <f t="shared" si="0"/>
        <v>13</v>
      </c>
      <c r="B18" s="57" t="s">
        <v>84</v>
      </c>
      <c r="C18" s="54" t="s">
        <v>63</v>
      </c>
      <c r="D18" s="54">
        <v>4</v>
      </c>
      <c r="E18" s="54">
        <v>2172</v>
      </c>
      <c r="F18" s="54" t="s">
        <v>7</v>
      </c>
      <c r="G18" s="54" t="s">
        <v>85</v>
      </c>
    </row>
    <row r="19" spans="1:7" ht="31.2">
      <c r="A19" s="52">
        <f t="shared" si="0"/>
        <v>14</v>
      </c>
      <c r="B19" s="58" t="s">
        <v>86</v>
      </c>
      <c r="C19" s="52" t="s">
        <v>63</v>
      </c>
      <c r="D19" s="52">
        <v>1</v>
      </c>
      <c r="E19" s="59">
        <v>1230</v>
      </c>
      <c r="F19" s="52" t="s">
        <v>8</v>
      </c>
      <c r="G19" s="54" t="s">
        <v>87</v>
      </c>
    </row>
    <row r="20" spans="1:7" ht="46.8">
      <c r="A20" s="52">
        <f t="shared" si="0"/>
        <v>15</v>
      </c>
      <c r="B20" s="58" t="s">
        <v>88</v>
      </c>
      <c r="C20" s="52" t="s">
        <v>68</v>
      </c>
      <c r="D20" s="52" t="s">
        <v>68</v>
      </c>
      <c r="E20" s="59">
        <v>9323</v>
      </c>
      <c r="F20" s="52" t="s">
        <v>9</v>
      </c>
      <c r="G20" s="54" t="s">
        <v>89</v>
      </c>
    </row>
    <row r="21" spans="1:7" ht="46.8">
      <c r="A21" s="52">
        <f t="shared" si="0"/>
        <v>16</v>
      </c>
      <c r="B21" s="58" t="s">
        <v>90</v>
      </c>
      <c r="C21" s="52" t="s">
        <v>63</v>
      </c>
      <c r="D21" s="52">
        <v>1</v>
      </c>
      <c r="E21" s="59">
        <v>1578</v>
      </c>
      <c r="F21" s="52" t="s">
        <v>9</v>
      </c>
      <c r="G21" s="54" t="s">
        <v>91</v>
      </c>
    </row>
    <row r="22" spans="1:7" ht="31.2">
      <c r="A22" s="52">
        <f t="shared" si="0"/>
        <v>17</v>
      </c>
      <c r="B22" s="60" t="s">
        <v>92</v>
      </c>
      <c r="C22" s="54"/>
      <c r="D22" s="54"/>
      <c r="E22" s="54">
        <v>10465</v>
      </c>
      <c r="F22" s="54" t="s">
        <v>10</v>
      </c>
      <c r="G22" s="54" t="s">
        <v>120</v>
      </c>
    </row>
    <row r="23" spans="1:7" ht="31.2">
      <c r="A23" s="52">
        <f t="shared" si="0"/>
        <v>18</v>
      </c>
      <c r="B23" s="101" t="s">
        <v>121</v>
      </c>
      <c r="C23" s="54" t="s">
        <v>122</v>
      </c>
      <c r="D23" s="54"/>
      <c r="E23" s="54">
        <v>7249</v>
      </c>
      <c r="F23" s="54" t="s">
        <v>11</v>
      </c>
      <c r="G23" s="54" t="s">
        <v>123</v>
      </c>
    </row>
    <row r="24" spans="1:7" ht="31.2">
      <c r="A24" s="52">
        <f t="shared" si="0"/>
        <v>19</v>
      </c>
      <c r="B24" s="57" t="s">
        <v>93</v>
      </c>
      <c r="C24" s="61" t="s">
        <v>63</v>
      </c>
      <c r="D24" s="61">
        <v>1</v>
      </c>
      <c r="E24" s="62">
        <v>4229</v>
      </c>
      <c r="F24" s="52" t="s">
        <v>11</v>
      </c>
      <c r="G24" s="54" t="s">
        <v>94</v>
      </c>
    </row>
    <row r="25" spans="1:7" ht="46.8">
      <c r="A25" s="52">
        <f t="shared" si="0"/>
        <v>20</v>
      </c>
      <c r="B25" s="58" t="s">
        <v>125</v>
      </c>
      <c r="C25" s="52" t="s">
        <v>68</v>
      </c>
      <c r="D25" s="52" t="s">
        <v>68</v>
      </c>
      <c r="E25" s="59">
        <v>1392</v>
      </c>
      <c r="F25" s="52" t="s">
        <v>11</v>
      </c>
      <c r="G25" s="54" t="s">
        <v>126</v>
      </c>
    </row>
    <row r="26" spans="1:7" ht="31.2">
      <c r="A26" s="52">
        <f t="shared" si="0"/>
        <v>21</v>
      </c>
      <c r="B26" s="58" t="s">
        <v>127</v>
      </c>
      <c r="C26" s="52" t="s">
        <v>63</v>
      </c>
      <c r="D26" s="52">
        <v>2</v>
      </c>
      <c r="E26" s="59">
        <v>1468</v>
      </c>
      <c r="F26" s="52" t="s">
        <v>128</v>
      </c>
      <c r="G26" s="54" t="s">
        <v>129</v>
      </c>
    </row>
    <row r="27" spans="1:7" ht="12.75">
      <c r="A27" s="66"/>
      <c r="B27" s="63" t="s">
        <v>95</v>
      </c>
      <c r="C27" s="64"/>
      <c r="D27" s="64"/>
      <c r="E27" s="65">
        <f>SUM(E6:E26)</f>
        <v>123899</v>
      </c>
      <c r="F27" s="52"/>
      <c r="G27" s="54"/>
    </row>
    <row r="28" spans="1:7" ht="12.75">
      <c r="A28" s="66"/>
      <c r="B28" s="58"/>
      <c r="C28" s="52"/>
      <c r="D28" s="52"/>
      <c r="E28" s="52"/>
      <c r="F28" s="52"/>
      <c r="G28" s="54"/>
    </row>
    <row r="29" spans="1:7" ht="30.6" customHeight="1">
      <c r="A29" s="66"/>
      <c r="B29" s="53" t="s">
        <v>96</v>
      </c>
      <c r="C29" s="52"/>
      <c r="D29" s="52"/>
      <c r="E29" s="52"/>
      <c r="F29" s="52"/>
      <c r="G29" s="54"/>
    </row>
    <row r="30" spans="1:7" ht="46.8">
      <c r="A30" s="52">
        <v>1</v>
      </c>
      <c r="B30" s="60" t="s">
        <v>97</v>
      </c>
      <c r="C30" s="54"/>
      <c r="D30" s="54"/>
      <c r="E30" s="54">
        <v>306</v>
      </c>
      <c r="F30" s="54" t="s">
        <v>3</v>
      </c>
      <c r="G30" s="54" t="s">
        <v>130</v>
      </c>
    </row>
    <row r="31" spans="1:7" ht="12.75">
      <c r="A31" s="52">
        <f>A30+1</f>
        <v>2</v>
      </c>
      <c r="B31" s="58" t="s">
        <v>98</v>
      </c>
      <c r="C31" s="54" t="s">
        <v>68</v>
      </c>
      <c r="D31" s="54"/>
      <c r="E31" s="54">
        <v>3217</v>
      </c>
      <c r="F31" s="54" t="s">
        <v>6</v>
      </c>
      <c r="G31" s="54" t="s">
        <v>99</v>
      </c>
    </row>
    <row r="32" spans="1:7" ht="31.2">
      <c r="A32" s="52">
        <f>A31+1</f>
        <v>3</v>
      </c>
      <c r="B32" s="58" t="s">
        <v>100</v>
      </c>
      <c r="C32" s="54" t="s">
        <v>101</v>
      </c>
      <c r="D32" s="54">
        <v>10</v>
      </c>
      <c r="E32" s="54">
        <v>5320</v>
      </c>
      <c r="F32" s="54" t="s">
        <v>7</v>
      </c>
      <c r="G32" s="54" t="s">
        <v>102</v>
      </c>
    </row>
    <row r="33" spans="1:7" ht="12.75">
      <c r="A33" s="52">
        <v>4</v>
      </c>
      <c r="B33" s="58" t="s">
        <v>103</v>
      </c>
      <c r="C33" s="54" t="s">
        <v>104</v>
      </c>
      <c r="D33" s="54" t="s">
        <v>105</v>
      </c>
      <c r="E33" s="54">
        <v>1573</v>
      </c>
      <c r="F33" s="54" t="s">
        <v>8</v>
      </c>
      <c r="G33" s="54" t="s">
        <v>106</v>
      </c>
    </row>
    <row r="34" spans="1:7" ht="46.8">
      <c r="A34" s="52">
        <f>A33+1</f>
        <v>5</v>
      </c>
      <c r="B34" s="58" t="s">
        <v>107</v>
      </c>
      <c r="C34" s="52" t="s">
        <v>108</v>
      </c>
      <c r="D34" s="52"/>
      <c r="E34" s="59">
        <v>9312</v>
      </c>
      <c r="F34" s="52" t="s">
        <v>8</v>
      </c>
      <c r="G34" s="54" t="s">
        <v>109</v>
      </c>
    </row>
    <row r="35" spans="1:7" ht="31.2">
      <c r="A35" s="52">
        <f>A34+1</f>
        <v>6</v>
      </c>
      <c r="B35" s="66" t="s">
        <v>110</v>
      </c>
      <c r="C35" s="54" t="s">
        <v>101</v>
      </c>
      <c r="D35" s="54">
        <v>12</v>
      </c>
      <c r="E35" s="54">
        <v>6384</v>
      </c>
      <c r="F35" s="54" t="s">
        <v>9</v>
      </c>
      <c r="G35" s="54" t="s">
        <v>111</v>
      </c>
    </row>
    <row r="36" spans="1:7" ht="31.2">
      <c r="A36" s="52">
        <v>7</v>
      </c>
      <c r="B36" s="102" t="s">
        <v>131</v>
      </c>
      <c r="C36" s="103" t="s">
        <v>132</v>
      </c>
      <c r="D36" s="103">
        <v>0.208</v>
      </c>
      <c r="E36" s="103">
        <v>416.67</v>
      </c>
      <c r="F36" s="103" t="s">
        <v>133</v>
      </c>
      <c r="G36" s="103" t="s">
        <v>134</v>
      </c>
    </row>
    <row r="37" spans="1:7" ht="31.2">
      <c r="A37" s="52">
        <v>8</v>
      </c>
      <c r="B37" s="102" t="s">
        <v>131</v>
      </c>
      <c r="C37" s="103" t="s">
        <v>132</v>
      </c>
      <c r="D37" s="103">
        <v>0.364</v>
      </c>
      <c r="E37" s="103">
        <v>727.27</v>
      </c>
      <c r="F37" s="103" t="s">
        <v>133</v>
      </c>
      <c r="G37" s="103" t="s">
        <v>135</v>
      </c>
    </row>
    <row r="38" spans="1:7" ht="31.2">
      <c r="A38" s="52">
        <f>A37+1</f>
        <v>9</v>
      </c>
      <c r="B38" s="102" t="s">
        <v>131</v>
      </c>
      <c r="C38" s="103" t="s">
        <v>132</v>
      </c>
      <c r="D38" s="103">
        <v>0.42</v>
      </c>
      <c r="E38" s="103">
        <v>833.33</v>
      </c>
      <c r="F38" s="103" t="s">
        <v>133</v>
      </c>
      <c r="G38" s="103" t="s">
        <v>136</v>
      </c>
    </row>
    <row r="39" spans="1:7" ht="12.75">
      <c r="A39" s="52"/>
      <c r="B39" s="52"/>
      <c r="C39" s="54"/>
      <c r="D39" s="54"/>
      <c r="E39" s="65">
        <f>SUM(E30:E38)</f>
        <v>28089.27</v>
      </c>
      <c r="F39" s="54"/>
      <c r="G39" s="54"/>
    </row>
    <row r="40" spans="1:7" ht="12.75">
      <c r="A40" s="67"/>
      <c r="B40" s="67"/>
      <c r="C40" s="69"/>
      <c r="D40" s="69"/>
      <c r="E40" s="165"/>
      <c r="F40" s="69"/>
      <c r="G40" s="69"/>
    </row>
    <row r="41" spans="1:7" ht="12.75">
      <c r="A41" s="67"/>
      <c r="B41" s="68"/>
      <c r="C41" s="69"/>
      <c r="D41" s="69"/>
      <c r="E41" s="69"/>
      <c r="F41" s="69"/>
      <c r="G41" s="69"/>
    </row>
    <row r="42" spans="1:6" ht="12.75">
      <c r="A42" s="210" t="s">
        <v>165</v>
      </c>
      <c r="B42" s="210"/>
      <c r="C42" s="210"/>
      <c r="D42" s="210"/>
      <c r="E42" s="210"/>
      <c r="F42" s="210"/>
    </row>
    <row r="45" spans="1:2" ht="22.2" customHeight="1">
      <c r="A45" s="206" t="s">
        <v>164</v>
      </c>
      <c r="B45" s="206"/>
    </row>
  </sheetData>
  <mergeCells count="6">
    <mergeCell ref="A45:B45"/>
    <mergeCell ref="A1:F1"/>
    <mergeCell ref="A2:F2"/>
    <mergeCell ref="A3:F3"/>
    <mergeCell ref="A4:F4"/>
    <mergeCell ref="A42:F42"/>
  </mergeCells>
  <printOptions/>
  <pageMargins left="0.5905511811023623" right="0.1968503937007874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tabSelected="1" workbookViewId="0" topLeftCell="A4">
      <selection activeCell="F11" sqref="F11"/>
    </sheetView>
  </sheetViews>
  <sheetFormatPr defaultColWidth="9.140625" defaultRowHeight="12.75"/>
  <cols>
    <col min="1" max="1" width="63.421875" style="0" customWidth="1"/>
    <col min="2" max="2" width="5.421875" style="0" customWidth="1"/>
    <col min="257" max="257" width="63.421875" style="0" customWidth="1"/>
    <col min="258" max="258" width="5.421875" style="0" customWidth="1"/>
    <col min="513" max="513" width="63.421875" style="0" customWidth="1"/>
    <col min="514" max="514" width="5.421875" style="0" customWidth="1"/>
    <col min="769" max="769" width="63.421875" style="0" customWidth="1"/>
    <col min="770" max="770" width="5.421875" style="0" customWidth="1"/>
    <col min="1025" max="1025" width="63.421875" style="0" customWidth="1"/>
    <col min="1026" max="1026" width="5.421875" style="0" customWidth="1"/>
    <col min="1281" max="1281" width="63.421875" style="0" customWidth="1"/>
    <col min="1282" max="1282" width="5.421875" style="0" customWidth="1"/>
    <col min="1537" max="1537" width="63.421875" style="0" customWidth="1"/>
    <col min="1538" max="1538" width="5.421875" style="0" customWidth="1"/>
    <col min="1793" max="1793" width="63.421875" style="0" customWidth="1"/>
    <col min="1794" max="1794" width="5.421875" style="0" customWidth="1"/>
    <col min="2049" max="2049" width="63.421875" style="0" customWidth="1"/>
    <col min="2050" max="2050" width="5.421875" style="0" customWidth="1"/>
    <col min="2305" max="2305" width="63.421875" style="0" customWidth="1"/>
    <col min="2306" max="2306" width="5.421875" style="0" customWidth="1"/>
    <col min="2561" max="2561" width="63.421875" style="0" customWidth="1"/>
    <col min="2562" max="2562" width="5.421875" style="0" customWidth="1"/>
    <col min="2817" max="2817" width="63.421875" style="0" customWidth="1"/>
    <col min="2818" max="2818" width="5.421875" style="0" customWidth="1"/>
    <col min="3073" max="3073" width="63.421875" style="0" customWidth="1"/>
    <col min="3074" max="3074" width="5.421875" style="0" customWidth="1"/>
    <col min="3329" max="3329" width="63.421875" style="0" customWidth="1"/>
    <col min="3330" max="3330" width="5.421875" style="0" customWidth="1"/>
    <col min="3585" max="3585" width="63.421875" style="0" customWidth="1"/>
    <col min="3586" max="3586" width="5.421875" style="0" customWidth="1"/>
    <col min="3841" max="3841" width="63.421875" style="0" customWidth="1"/>
    <col min="3842" max="3842" width="5.421875" style="0" customWidth="1"/>
    <col min="4097" max="4097" width="63.421875" style="0" customWidth="1"/>
    <col min="4098" max="4098" width="5.421875" style="0" customWidth="1"/>
    <col min="4353" max="4353" width="63.421875" style="0" customWidth="1"/>
    <col min="4354" max="4354" width="5.421875" style="0" customWidth="1"/>
    <col min="4609" max="4609" width="63.421875" style="0" customWidth="1"/>
    <col min="4610" max="4610" width="5.421875" style="0" customWidth="1"/>
    <col min="4865" max="4865" width="63.421875" style="0" customWidth="1"/>
    <col min="4866" max="4866" width="5.421875" style="0" customWidth="1"/>
    <col min="5121" max="5121" width="63.421875" style="0" customWidth="1"/>
    <col min="5122" max="5122" width="5.421875" style="0" customWidth="1"/>
    <col min="5377" max="5377" width="63.421875" style="0" customWidth="1"/>
    <col min="5378" max="5378" width="5.421875" style="0" customWidth="1"/>
    <col min="5633" max="5633" width="63.421875" style="0" customWidth="1"/>
    <col min="5634" max="5634" width="5.421875" style="0" customWidth="1"/>
    <col min="5889" max="5889" width="63.421875" style="0" customWidth="1"/>
    <col min="5890" max="5890" width="5.421875" style="0" customWidth="1"/>
    <col min="6145" max="6145" width="63.421875" style="0" customWidth="1"/>
    <col min="6146" max="6146" width="5.421875" style="0" customWidth="1"/>
    <col min="6401" max="6401" width="63.421875" style="0" customWidth="1"/>
    <col min="6402" max="6402" width="5.421875" style="0" customWidth="1"/>
    <col min="6657" max="6657" width="63.421875" style="0" customWidth="1"/>
    <col min="6658" max="6658" width="5.421875" style="0" customWidth="1"/>
    <col min="6913" max="6913" width="63.421875" style="0" customWidth="1"/>
    <col min="6914" max="6914" width="5.421875" style="0" customWidth="1"/>
    <col min="7169" max="7169" width="63.421875" style="0" customWidth="1"/>
    <col min="7170" max="7170" width="5.421875" style="0" customWidth="1"/>
    <col min="7425" max="7425" width="63.421875" style="0" customWidth="1"/>
    <col min="7426" max="7426" width="5.421875" style="0" customWidth="1"/>
    <col min="7681" max="7681" width="63.421875" style="0" customWidth="1"/>
    <col min="7682" max="7682" width="5.421875" style="0" customWidth="1"/>
    <col min="7937" max="7937" width="63.421875" style="0" customWidth="1"/>
    <col min="7938" max="7938" width="5.421875" style="0" customWidth="1"/>
    <col min="8193" max="8193" width="63.421875" style="0" customWidth="1"/>
    <col min="8194" max="8194" width="5.421875" style="0" customWidth="1"/>
    <col min="8449" max="8449" width="63.421875" style="0" customWidth="1"/>
    <col min="8450" max="8450" width="5.421875" style="0" customWidth="1"/>
    <col min="8705" max="8705" width="63.421875" style="0" customWidth="1"/>
    <col min="8706" max="8706" width="5.421875" style="0" customWidth="1"/>
    <col min="8961" max="8961" width="63.421875" style="0" customWidth="1"/>
    <col min="8962" max="8962" width="5.421875" style="0" customWidth="1"/>
    <col min="9217" max="9217" width="63.421875" style="0" customWidth="1"/>
    <col min="9218" max="9218" width="5.421875" style="0" customWidth="1"/>
    <col min="9473" max="9473" width="63.421875" style="0" customWidth="1"/>
    <col min="9474" max="9474" width="5.421875" style="0" customWidth="1"/>
    <col min="9729" max="9729" width="63.421875" style="0" customWidth="1"/>
    <col min="9730" max="9730" width="5.421875" style="0" customWidth="1"/>
    <col min="9985" max="9985" width="63.421875" style="0" customWidth="1"/>
    <col min="9986" max="9986" width="5.421875" style="0" customWidth="1"/>
    <col min="10241" max="10241" width="63.421875" style="0" customWidth="1"/>
    <col min="10242" max="10242" width="5.421875" style="0" customWidth="1"/>
    <col min="10497" max="10497" width="63.421875" style="0" customWidth="1"/>
    <col min="10498" max="10498" width="5.421875" style="0" customWidth="1"/>
    <col min="10753" max="10753" width="63.421875" style="0" customWidth="1"/>
    <col min="10754" max="10754" width="5.421875" style="0" customWidth="1"/>
    <col min="11009" max="11009" width="63.421875" style="0" customWidth="1"/>
    <col min="11010" max="11010" width="5.421875" style="0" customWidth="1"/>
    <col min="11265" max="11265" width="63.421875" style="0" customWidth="1"/>
    <col min="11266" max="11266" width="5.421875" style="0" customWidth="1"/>
    <col min="11521" max="11521" width="63.421875" style="0" customWidth="1"/>
    <col min="11522" max="11522" width="5.421875" style="0" customWidth="1"/>
    <col min="11777" max="11777" width="63.421875" style="0" customWidth="1"/>
    <col min="11778" max="11778" width="5.421875" style="0" customWidth="1"/>
    <col min="12033" max="12033" width="63.421875" style="0" customWidth="1"/>
    <col min="12034" max="12034" width="5.421875" style="0" customWidth="1"/>
    <col min="12289" max="12289" width="63.421875" style="0" customWidth="1"/>
    <col min="12290" max="12290" width="5.421875" style="0" customWidth="1"/>
    <col min="12545" max="12545" width="63.421875" style="0" customWidth="1"/>
    <col min="12546" max="12546" width="5.421875" style="0" customWidth="1"/>
    <col min="12801" max="12801" width="63.421875" style="0" customWidth="1"/>
    <col min="12802" max="12802" width="5.421875" style="0" customWidth="1"/>
    <col min="13057" max="13057" width="63.421875" style="0" customWidth="1"/>
    <col min="13058" max="13058" width="5.421875" style="0" customWidth="1"/>
    <col min="13313" max="13313" width="63.421875" style="0" customWidth="1"/>
    <col min="13314" max="13314" width="5.421875" style="0" customWidth="1"/>
    <col min="13569" max="13569" width="63.421875" style="0" customWidth="1"/>
    <col min="13570" max="13570" width="5.421875" style="0" customWidth="1"/>
    <col min="13825" max="13825" width="63.421875" style="0" customWidth="1"/>
    <col min="13826" max="13826" width="5.421875" style="0" customWidth="1"/>
    <col min="14081" max="14081" width="63.421875" style="0" customWidth="1"/>
    <col min="14082" max="14082" width="5.421875" style="0" customWidth="1"/>
    <col min="14337" max="14337" width="63.421875" style="0" customWidth="1"/>
    <col min="14338" max="14338" width="5.421875" style="0" customWidth="1"/>
    <col min="14593" max="14593" width="63.421875" style="0" customWidth="1"/>
    <col min="14594" max="14594" width="5.421875" style="0" customWidth="1"/>
    <col min="14849" max="14849" width="63.421875" style="0" customWidth="1"/>
    <col min="14850" max="14850" width="5.421875" style="0" customWidth="1"/>
    <col min="15105" max="15105" width="63.421875" style="0" customWidth="1"/>
    <col min="15106" max="15106" width="5.421875" style="0" customWidth="1"/>
    <col min="15361" max="15361" width="63.421875" style="0" customWidth="1"/>
    <col min="15362" max="15362" width="5.421875" style="0" customWidth="1"/>
    <col min="15617" max="15617" width="63.421875" style="0" customWidth="1"/>
    <col min="15618" max="15618" width="5.421875" style="0" customWidth="1"/>
    <col min="15873" max="15873" width="63.421875" style="0" customWidth="1"/>
    <col min="15874" max="15874" width="5.421875" style="0" customWidth="1"/>
    <col min="16129" max="16129" width="63.421875" style="0" customWidth="1"/>
    <col min="16130" max="16130" width="5.421875" style="0" customWidth="1"/>
  </cols>
  <sheetData>
    <row r="2" spans="1:4" ht="12.75">
      <c r="A2" s="214" t="s">
        <v>137</v>
      </c>
      <c r="B2" s="214"/>
      <c r="C2" s="214"/>
      <c r="D2" s="214"/>
    </row>
    <row r="3" spans="1:4" ht="13.8">
      <c r="A3" s="211" t="s">
        <v>138</v>
      </c>
      <c r="B3" s="211"/>
      <c r="C3" s="211"/>
      <c r="D3" s="211"/>
    </row>
    <row r="4" spans="1:4" ht="41.25" customHeight="1">
      <c r="A4" s="212" t="s">
        <v>150</v>
      </c>
      <c r="B4" s="212"/>
      <c r="C4" s="212"/>
      <c r="D4" s="212"/>
    </row>
    <row r="5" ht="12.75">
      <c r="A5" s="104"/>
    </row>
    <row r="6" spans="1:4" ht="12.75">
      <c r="A6" s="105" t="s">
        <v>139</v>
      </c>
      <c r="B6" s="106" t="s">
        <v>124</v>
      </c>
      <c r="C6" s="107">
        <v>611547</v>
      </c>
      <c r="D6" s="108" t="s">
        <v>140</v>
      </c>
    </row>
    <row r="7" spans="1:4" ht="12.75">
      <c r="A7" s="105" t="s">
        <v>141</v>
      </c>
      <c r="B7" s="106" t="s">
        <v>124</v>
      </c>
      <c r="C7" s="107">
        <v>611614</v>
      </c>
      <c r="D7" s="108" t="s">
        <v>140</v>
      </c>
    </row>
    <row r="8" spans="1:4" ht="12.75">
      <c r="A8" s="105" t="s">
        <v>142</v>
      </c>
      <c r="B8" s="106" t="s">
        <v>124</v>
      </c>
      <c r="C8" s="107">
        <f>C10+C11+C13</f>
        <v>567584</v>
      </c>
      <c r="D8" s="108" t="s">
        <v>140</v>
      </c>
    </row>
    <row r="9" spans="1:4" ht="12.75">
      <c r="A9" s="109" t="s">
        <v>143</v>
      </c>
      <c r="B9" s="106"/>
      <c r="C9" s="107"/>
      <c r="D9" s="108"/>
    </row>
    <row r="10" spans="1:4" ht="40.8" customHeight="1">
      <c r="A10" s="110" t="s">
        <v>144</v>
      </c>
      <c r="B10" s="111" t="s">
        <v>124</v>
      </c>
      <c r="C10" s="112">
        <v>133036</v>
      </c>
      <c r="D10" s="113" t="s">
        <v>140</v>
      </c>
    </row>
    <row r="11" spans="1:4" ht="79.2">
      <c r="A11" s="114" t="s">
        <v>145</v>
      </c>
      <c r="B11" s="111" t="s">
        <v>124</v>
      </c>
      <c r="C11" s="112">
        <v>310649</v>
      </c>
      <c r="D11" s="113" t="s">
        <v>140</v>
      </c>
    </row>
    <row r="12" spans="1:4" ht="13.8" customHeight="1">
      <c r="A12" s="109" t="s">
        <v>146</v>
      </c>
      <c r="B12" s="106" t="s">
        <v>124</v>
      </c>
      <c r="C12" s="108">
        <v>0</v>
      </c>
      <c r="D12" s="108" t="s">
        <v>140</v>
      </c>
    </row>
    <row r="13" spans="1:4" ht="12.75">
      <c r="A13" s="105" t="s">
        <v>147</v>
      </c>
      <c r="B13" s="106" t="s">
        <v>124</v>
      </c>
      <c r="C13" s="215">
        <f>Отчет!D26</f>
        <v>123899</v>
      </c>
      <c r="D13" s="108" t="s">
        <v>140</v>
      </c>
    </row>
    <row r="14" spans="1:4" ht="5.4" customHeight="1">
      <c r="A14" s="105"/>
      <c r="B14" s="106"/>
      <c r="C14" s="107"/>
      <c r="D14" s="108"/>
    </row>
    <row r="15" spans="1:4" ht="13.8" customHeight="1">
      <c r="A15" s="115" t="s">
        <v>151</v>
      </c>
      <c r="B15" s="115"/>
      <c r="C15" s="216">
        <f>Остаток!G16</f>
        <v>-37703.52077448749</v>
      </c>
      <c r="D15" s="108" t="s">
        <v>140</v>
      </c>
    </row>
    <row r="16" spans="1:4" ht="9" customHeight="1">
      <c r="A16" s="116"/>
      <c r="B16" s="106"/>
      <c r="C16" s="107"/>
      <c r="D16" s="107"/>
    </row>
    <row r="17" spans="1:4" ht="12.75">
      <c r="A17" s="213" t="s">
        <v>148</v>
      </c>
      <c r="B17" s="213"/>
      <c r="C17" s="213"/>
      <c r="D17" s="213"/>
    </row>
    <row r="18" spans="1:4" ht="12.75">
      <c r="A18" s="213" t="s">
        <v>149</v>
      </c>
      <c r="B18" s="213"/>
      <c r="C18" s="213"/>
      <c r="D18" s="213"/>
    </row>
    <row r="19" spans="1:4" ht="12.75">
      <c r="A19" s="116"/>
      <c r="B19" s="106"/>
      <c r="C19" s="107"/>
      <c r="D19" s="107"/>
    </row>
    <row r="20" spans="1:3" ht="12.75">
      <c r="A20" s="116"/>
      <c r="B20" s="106"/>
      <c r="C20" s="107"/>
    </row>
    <row r="21" spans="1:2" ht="12.75">
      <c r="A21" s="117"/>
      <c r="B21" s="117"/>
    </row>
    <row r="32" spans="1:4" ht="12.75">
      <c r="A32" s="214"/>
      <c r="B32" s="214"/>
      <c r="C32" s="214"/>
      <c r="D32" s="214"/>
    </row>
    <row r="33" spans="1:4" ht="13.8">
      <c r="A33" s="211"/>
      <c r="B33" s="211"/>
      <c r="C33" s="211"/>
      <c r="D33" s="211"/>
    </row>
    <row r="34" spans="1:4" ht="37.5" customHeight="1">
      <c r="A34" s="212"/>
      <c r="B34" s="212"/>
      <c r="C34" s="212"/>
      <c r="D34" s="212"/>
    </row>
    <row r="35" ht="9" customHeight="1">
      <c r="A35" s="104"/>
    </row>
    <row r="36" spans="1:4" ht="12.75">
      <c r="A36" s="116"/>
      <c r="B36" s="106"/>
      <c r="C36" s="107"/>
      <c r="D36" s="107"/>
    </row>
    <row r="37" spans="1:4" ht="12.75">
      <c r="A37" s="116"/>
      <c r="B37" s="106"/>
      <c r="C37" s="107"/>
      <c r="D37" s="107"/>
    </row>
    <row r="38" spans="1:4" ht="12.75">
      <c r="A38" s="116"/>
      <c r="B38" s="106"/>
      <c r="C38" s="107"/>
      <c r="D38" s="107"/>
    </row>
    <row r="39" spans="1:4" ht="12.75">
      <c r="A39" s="118"/>
      <c r="B39" s="106"/>
      <c r="C39" s="107"/>
      <c r="D39" s="107"/>
    </row>
    <row r="40" spans="1:4" ht="24" customHeight="1">
      <c r="A40" s="119"/>
      <c r="B40" s="106"/>
      <c r="C40" s="107"/>
      <c r="D40" s="107"/>
    </row>
    <row r="41" spans="1:4" ht="12.75">
      <c r="A41" s="118"/>
      <c r="B41" s="106"/>
      <c r="C41" s="107"/>
      <c r="D41" s="107"/>
    </row>
    <row r="42" spans="1:4" ht="12.75">
      <c r="A42" s="118"/>
      <c r="B42" s="106"/>
      <c r="C42" s="107"/>
      <c r="D42" s="107"/>
    </row>
    <row r="43" spans="1:4" ht="12.75">
      <c r="A43" s="116"/>
      <c r="B43" s="106"/>
      <c r="C43" s="107"/>
      <c r="D43" s="107"/>
    </row>
    <row r="44" spans="1:4" ht="12.75">
      <c r="A44" s="116"/>
      <c r="B44" s="106"/>
      <c r="C44" s="107"/>
      <c r="D44" s="107"/>
    </row>
    <row r="45" spans="1:4" ht="12.75">
      <c r="A45" s="116"/>
      <c r="B45" s="106"/>
      <c r="C45" s="107"/>
      <c r="D45" s="107"/>
    </row>
    <row r="46" spans="1:4" ht="12.75">
      <c r="A46" s="213"/>
      <c r="B46" s="213"/>
      <c r="C46" s="213"/>
      <c r="D46" s="213"/>
    </row>
    <row r="47" spans="1:4" ht="12.75">
      <c r="A47" s="213"/>
      <c r="B47" s="213"/>
      <c r="C47" s="213"/>
      <c r="D47" s="213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Леонид</cp:lastModifiedBy>
  <cp:lastPrinted>2023-08-31T08:32:58Z</cp:lastPrinted>
  <dcterms:created xsi:type="dcterms:W3CDTF">1996-10-08T23:32:33Z</dcterms:created>
  <dcterms:modified xsi:type="dcterms:W3CDTF">2023-08-31T10:11:38Z</dcterms:modified>
  <cp:category/>
  <cp:version/>
  <cp:contentType/>
  <cp:contentStatus/>
</cp:coreProperties>
</file>